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minika_guzinska\Desktop\"/>
    </mc:Choice>
  </mc:AlternateContent>
  <bookViews>
    <workbookView xWindow="0" yWindow="0" windowWidth="28800" windowHeight="12180"/>
  </bookViews>
  <sheets>
    <sheet name="rejestr_wyborcow_2023_kw_4_2024" sheetId="1" r:id="rId1"/>
  </sheets>
  <definedNames>
    <definedName name="_xlnm.Print_Area" localSheetId="0">rejestr_wyborcow_2023_kw_4_2024!$A$3:$M$64</definedName>
  </definedNames>
  <calcPr calcId="162913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1" i="1"/>
  <c r="A22" i="1"/>
  <c r="A23" i="1"/>
  <c r="A24" i="1"/>
  <c r="A25" i="1"/>
  <c r="A26" i="1"/>
  <c r="A28" i="1"/>
  <c r="A29" i="1"/>
  <c r="A30" i="1"/>
  <c r="A31" i="1"/>
  <c r="A32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8" i="1"/>
  <c r="A49" i="1"/>
  <c r="A50" i="1"/>
  <c r="A51" i="1"/>
  <c r="A52" i="1"/>
  <c r="A53" i="1"/>
  <c r="A55" i="1"/>
  <c r="A56" i="1"/>
  <c r="A57" i="1"/>
  <c r="A58" i="1"/>
  <c r="A59" i="1"/>
  <c r="A61" i="1"/>
  <c r="A63" i="1"/>
</calcChain>
</file>

<file path=xl/sharedStrings.xml><?xml version="1.0" encoding="utf-8"?>
<sst xmlns="http://schemas.openxmlformats.org/spreadsheetml/2006/main" count="177" uniqueCount="83">
  <si>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</si>
  <si>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</si>
  <si>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</si>
  <si>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</si>
  <si>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</si>
  <si>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</si>
  <si>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</si>
  <si>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</si>
  <si>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</si>
  <si>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</si>
  <si>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</si>
  <si>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</si>
  <si>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</si>
  <si>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gdański</t>
  </si>
  <si>
    <t>m. Pruszcz Gdański</t>
  </si>
  <si>
    <t>gdański</t>
  </si>
  <si>
    <t>Gdańsk</t>
  </si>
  <si>
    <t>gm. Cedry Wielkie</t>
  </si>
  <si>
    <t>gm. Kolbudy</t>
  </si>
  <si>
    <t>gm. Pruszcz Gdański</t>
  </si>
  <si>
    <t>gm. Przywidz</t>
  </si>
  <si>
    <t>gm. Pszczółki</t>
  </si>
  <si>
    <t>gm. Suchy Dąb</t>
  </si>
  <si>
    <t>gm. Trąbki Wielkie</t>
  </si>
  <si>
    <t>Powiat kwidzyński</t>
  </si>
  <si>
    <t>m. Kwidzyn</t>
  </si>
  <si>
    <t>kwidzyński</t>
  </si>
  <si>
    <t>gm. Gardeja</t>
  </si>
  <si>
    <t>gm. Kwidzyn</t>
  </si>
  <si>
    <t>gm. Prabuty</t>
  </si>
  <si>
    <t>gm. Ryjewo</t>
  </si>
  <si>
    <t>gm. Sadlinki</t>
  </si>
  <si>
    <t>Powiat malborski</t>
  </si>
  <si>
    <t>m. Malbork</t>
  </si>
  <si>
    <t>malborski</t>
  </si>
  <si>
    <t>gm. Lichnowy</t>
  </si>
  <si>
    <t>gm. Malbork</t>
  </si>
  <si>
    <t>gm. Miłoradz</t>
  </si>
  <si>
    <t>gm. Nowy Staw</t>
  </si>
  <si>
    <t>gm. Stare Pole</t>
  </si>
  <si>
    <t>Powiat nowodworski</t>
  </si>
  <si>
    <t>m. Krynica Morska</t>
  </si>
  <si>
    <t>nowodworski</t>
  </si>
  <si>
    <t>gm. Nowy Dwór Gdański</t>
  </si>
  <si>
    <t>gm. Ostaszewo</t>
  </si>
  <si>
    <t>gm. Stegna</t>
  </si>
  <si>
    <t>gm. Sztutowo</t>
  </si>
  <si>
    <t>Powiat starogardzki</t>
  </si>
  <si>
    <t>gm. Czarna Woda</t>
  </si>
  <si>
    <t>starogardzki</t>
  </si>
  <si>
    <t>m. Skórcz</t>
  </si>
  <si>
    <t>m. Starogard Gdański</t>
  </si>
  <si>
    <t>gm. Bobowo</t>
  </si>
  <si>
    <t>gm. Kaliska</t>
  </si>
  <si>
    <t>gm. Lubichowo</t>
  </si>
  <si>
    <t>gm. Osieczna</t>
  </si>
  <si>
    <t>gm. Osiek</t>
  </si>
  <si>
    <t>gm. Skarszewy</t>
  </si>
  <si>
    <t>gm. Skórcz</t>
  </si>
  <si>
    <t>gm. Smętowo Graniczne</t>
  </si>
  <si>
    <t>gm. Starogard Gdański</t>
  </si>
  <si>
    <t>gm. Zblewo</t>
  </si>
  <si>
    <t>Powiat tczewski</t>
  </si>
  <si>
    <t>m. Tczew</t>
  </si>
  <si>
    <t>tczewski</t>
  </si>
  <si>
    <t>gm. Gniew</t>
  </si>
  <si>
    <t>gm. Morzeszczyn</t>
  </si>
  <si>
    <t>gm. Pelplin</t>
  </si>
  <si>
    <t>gm. Subkowy</t>
  </si>
  <si>
    <t>gm. Tczew</t>
  </si>
  <si>
    <t>Powiat sztumski</t>
  </si>
  <si>
    <t>gm. Dzierzgoń</t>
  </si>
  <si>
    <t>sztumski</t>
  </si>
  <si>
    <t>gm. Mikołajki Pomorskie</t>
  </si>
  <si>
    <t>gm. Stary Dzierzgoń</t>
  </si>
  <si>
    <t>gm. Stary Targ</t>
  </si>
  <si>
    <t>gm. Sztum</t>
  </si>
  <si>
    <t>Miasto na prawach powiatu</t>
  </si>
  <si>
    <t>m. Gdańsk</t>
  </si>
  <si>
    <t>m. Sopot</t>
  </si>
  <si>
    <t>Sopot</t>
  </si>
  <si>
    <t>Suma</t>
  </si>
  <si>
    <t>Stan rejestru wyborców na dzień 31 marca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</si>
</sst>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33" borderId="10" xfId="0" applyFill="1" applyBorder="1"/>
    <xf numFmtId="0" fontId="16" fillId="33" borderId="10" xfId="0" applyFont="1" applyFill="1" applyBorder="1"/>
    <xf numFmtId="0" fontId="0" fillId="34" borderId="10" xfId="0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tabSelected="1" topLeftCell="A2" workbookViewId="0">
      <selection activeCell="C5" sqref="C5"/>
    </sheetView>
  </sheetViews>
  <sheetFormatPr defaultRowHeight="15" x14ac:dyDescent="0.25"/>
  <cols>
    <col min="1" max="1" width="22.5703125" customWidth="1"/>
    <col min="2" max="2" width="27.85546875" customWidth="1"/>
    <col min="3" max="3" width="14.85546875" customWidth="1"/>
    <col min="4" max="4" width="13" customWidth="1"/>
    <col min="5" max="5" width="18.85546875" customWidth="1"/>
    <col min="6" max="6" width="13.85546875" customWidth="1"/>
    <col min="7" max="7" width="17.42578125" customWidth="1"/>
    <col min="8" max="8" width="16.42578125" customWidth="1"/>
    <col min="9" max="9" width="13.42578125" customWidth="1"/>
    <col min="10" max="11" width="13.7109375" customWidth="1"/>
    <col min="12" max="12" width="18.140625" customWidth="1"/>
    <col min="13" max="13" width="17.85546875" customWidth="1"/>
  </cols>
  <sheetData>
    <row r="1" spans="1:20" ht="3.75" hidden="1" customHeight="1" x14ac:dyDescent="0.25">
      <c r="A1" s="10" t="s">
        <v>82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20" ht="33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0" s="2" customFormat="1" ht="122.25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  <c r="L3" s="9" t="s">
        <v>11</v>
      </c>
      <c r="M3" s="9" t="s">
        <v>12</v>
      </c>
      <c r="N3" s="3"/>
      <c r="O3" s="3"/>
      <c r="P3" s="3"/>
      <c r="Q3" s="3"/>
      <c r="R3" s="3"/>
      <c r="S3" s="3"/>
      <c r="T3" s="3"/>
    </row>
    <row r="4" spans="1:20" x14ac:dyDescent="0.25">
      <c r="A4" s="6" t="s">
        <v>13</v>
      </c>
      <c r="B4" s="6"/>
      <c r="C4" s="6"/>
      <c r="D4" s="6"/>
      <c r="E4" s="6">
        <v>118447</v>
      </c>
      <c r="F4" s="6">
        <v>91022</v>
      </c>
      <c r="G4" s="6">
        <v>88476</v>
      </c>
      <c r="H4" s="6">
        <v>2545</v>
      </c>
      <c r="I4" s="6">
        <v>8</v>
      </c>
      <c r="J4" s="6">
        <v>0</v>
      </c>
      <c r="K4" s="6">
        <v>247</v>
      </c>
      <c r="L4" s="6">
        <v>0</v>
      </c>
      <c r="M4" s="6">
        <v>0</v>
      </c>
      <c r="N4" s="4"/>
      <c r="O4" s="4"/>
      <c r="P4" s="4"/>
      <c r="Q4" s="4"/>
      <c r="R4" s="4"/>
      <c r="S4" s="4"/>
      <c r="T4" s="4"/>
    </row>
    <row r="5" spans="1:20" x14ac:dyDescent="0.25">
      <c r="A5" s="1" t="str">
        <f>"220401"</f>
        <v>220401</v>
      </c>
      <c r="B5" s="1" t="s">
        <v>14</v>
      </c>
      <c r="C5" s="1" t="s">
        <v>15</v>
      </c>
      <c r="D5" s="1" t="s">
        <v>16</v>
      </c>
      <c r="E5" s="1">
        <v>28942</v>
      </c>
      <c r="F5" s="1">
        <v>22679</v>
      </c>
      <c r="G5" s="1">
        <v>22256</v>
      </c>
      <c r="H5" s="1">
        <v>423</v>
      </c>
      <c r="I5" s="1">
        <v>2</v>
      </c>
      <c r="J5" s="1">
        <v>0</v>
      </c>
      <c r="K5" s="1">
        <v>56</v>
      </c>
      <c r="L5" s="1">
        <v>0</v>
      </c>
      <c r="M5" s="1">
        <v>0</v>
      </c>
      <c r="N5" s="4"/>
      <c r="O5" s="4"/>
      <c r="P5" s="4"/>
      <c r="Q5" s="4"/>
      <c r="R5" s="4"/>
      <c r="S5" s="4"/>
      <c r="T5" s="4"/>
    </row>
    <row r="6" spans="1:20" x14ac:dyDescent="0.25">
      <c r="A6" s="1" t="str">
        <f>"220402"</f>
        <v>220402</v>
      </c>
      <c r="B6" s="1" t="s">
        <v>17</v>
      </c>
      <c r="C6" s="1" t="s">
        <v>15</v>
      </c>
      <c r="D6" s="1" t="s">
        <v>16</v>
      </c>
      <c r="E6" s="1">
        <v>6732</v>
      </c>
      <c r="F6" s="1">
        <v>5309</v>
      </c>
      <c r="G6" s="1">
        <v>5220</v>
      </c>
      <c r="H6" s="1">
        <v>89</v>
      </c>
      <c r="I6" s="1">
        <v>1</v>
      </c>
      <c r="J6" s="1">
        <v>0</v>
      </c>
      <c r="K6" s="1">
        <v>13</v>
      </c>
      <c r="L6" s="1">
        <v>0</v>
      </c>
      <c r="M6" s="1">
        <v>0</v>
      </c>
      <c r="N6" s="4"/>
      <c r="O6" s="4"/>
      <c r="P6" s="4"/>
      <c r="Q6" s="4"/>
      <c r="R6" s="4"/>
      <c r="S6" s="4"/>
      <c r="T6" s="4"/>
    </row>
    <row r="7" spans="1:20" x14ac:dyDescent="0.25">
      <c r="A7" s="1" t="str">
        <f>"220403"</f>
        <v>220403</v>
      </c>
      <c r="B7" s="1" t="s">
        <v>18</v>
      </c>
      <c r="C7" s="1" t="s">
        <v>15</v>
      </c>
      <c r="D7" s="1" t="s">
        <v>16</v>
      </c>
      <c r="E7" s="1">
        <v>18545</v>
      </c>
      <c r="F7" s="1">
        <v>14250</v>
      </c>
      <c r="G7" s="1">
        <v>13615</v>
      </c>
      <c r="H7" s="1">
        <v>634</v>
      </c>
      <c r="I7" s="1">
        <v>0</v>
      </c>
      <c r="J7" s="1">
        <v>0</v>
      </c>
      <c r="K7" s="1">
        <v>34</v>
      </c>
      <c r="L7" s="1">
        <v>0</v>
      </c>
      <c r="M7" s="1">
        <v>0</v>
      </c>
      <c r="N7" s="4"/>
      <c r="O7" s="4"/>
      <c r="P7" s="4"/>
      <c r="Q7" s="4"/>
      <c r="R7" s="4"/>
      <c r="S7" s="4"/>
      <c r="T7" s="4"/>
    </row>
    <row r="8" spans="1:20" x14ac:dyDescent="0.25">
      <c r="A8" s="1" t="str">
        <f>"220404"</f>
        <v>220404</v>
      </c>
      <c r="B8" s="1" t="s">
        <v>19</v>
      </c>
      <c r="C8" s="1" t="s">
        <v>15</v>
      </c>
      <c r="D8" s="1" t="s">
        <v>16</v>
      </c>
      <c r="E8" s="1">
        <v>32179</v>
      </c>
      <c r="F8" s="1">
        <v>23955</v>
      </c>
      <c r="G8" s="1">
        <v>23160</v>
      </c>
      <c r="H8" s="1">
        <v>795</v>
      </c>
      <c r="I8" s="1">
        <v>3</v>
      </c>
      <c r="J8" s="1">
        <v>0</v>
      </c>
      <c r="K8" s="1">
        <v>41</v>
      </c>
      <c r="L8" s="1">
        <v>0</v>
      </c>
      <c r="M8" s="1">
        <v>0</v>
      </c>
      <c r="N8" s="4"/>
      <c r="O8" s="4"/>
      <c r="P8" s="4"/>
      <c r="Q8" s="4"/>
      <c r="R8" s="4"/>
      <c r="S8" s="4"/>
      <c r="T8" s="4"/>
    </row>
    <row r="9" spans="1:20" x14ac:dyDescent="0.25">
      <c r="A9" s="1" t="str">
        <f>"220405"</f>
        <v>220405</v>
      </c>
      <c r="B9" s="1" t="s">
        <v>20</v>
      </c>
      <c r="C9" s="1" t="s">
        <v>15</v>
      </c>
      <c r="D9" s="1" t="s">
        <v>16</v>
      </c>
      <c r="E9" s="1">
        <v>5976</v>
      </c>
      <c r="F9" s="1">
        <v>4679</v>
      </c>
      <c r="G9" s="1">
        <v>4580</v>
      </c>
      <c r="H9" s="1">
        <v>99</v>
      </c>
      <c r="I9" s="1">
        <v>1</v>
      </c>
      <c r="J9" s="1">
        <v>0</v>
      </c>
      <c r="K9" s="1">
        <v>15</v>
      </c>
      <c r="L9" s="1">
        <v>0</v>
      </c>
      <c r="M9" s="1">
        <v>0</v>
      </c>
      <c r="N9" s="4"/>
      <c r="O9" s="4"/>
      <c r="P9" s="4"/>
      <c r="Q9" s="4"/>
      <c r="R9" s="4"/>
      <c r="S9" s="4"/>
      <c r="T9" s="4"/>
    </row>
    <row r="10" spans="1:20" x14ac:dyDescent="0.25">
      <c r="A10" s="1" t="str">
        <f>"220406"</f>
        <v>220406</v>
      </c>
      <c r="B10" s="1" t="s">
        <v>21</v>
      </c>
      <c r="C10" s="1" t="s">
        <v>15</v>
      </c>
      <c r="D10" s="1" t="s">
        <v>16</v>
      </c>
      <c r="E10" s="1">
        <v>10292</v>
      </c>
      <c r="F10" s="1">
        <v>7927</v>
      </c>
      <c r="G10" s="1">
        <v>7787</v>
      </c>
      <c r="H10" s="1">
        <v>140</v>
      </c>
      <c r="I10" s="1">
        <v>0</v>
      </c>
      <c r="J10" s="1">
        <v>0</v>
      </c>
      <c r="K10" s="1">
        <v>12</v>
      </c>
      <c r="L10" s="1">
        <v>0</v>
      </c>
      <c r="M10" s="1">
        <v>0</v>
      </c>
      <c r="N10" s="4"/>
      <c r="O10" s="4"/>
      <c r="P10" s="4"/>
      <c r="Q10" s="4"/>
      <c r="R10" s="4"/>
      <c r="S10" s="4"/>
      <c r="T10" s="4"/>
    </row>
    <row r="11" spans="1:20" x14ac:dyDescent="0.25">
      <c r="A11" s="1" t="str">
        <f>"220407"</f>
        <v>220407</v>
      </c>
      <c r="B11" s="1" t="s">
        <v>22</v>
      </c>
      <c r="C11" s="1" t="s">
        <v>15</v>
      </c>
      <c r="D11" s="1" t="s">
        <v>16</v>
      </c>
      <c r="E11" s="1">
        <v>4178</v>
      </c>
      <c r="F11" s="1">
        <v>3265</v>
      </c>
      <c r="G11" s="1">
        <v>3159</v>
      </c>
      <c r="H11" s="1">
        <v>106</v>
      </c>
      <c r="I11" s="1">
        <v>1</v>
      </c>
      <c r="J11" s="1">
        <v>0</v>
      </c>
      <c r="K11" s="1">
        <v>14</v>
      </c>
      <c r="L11" s="1">
        <v>0</v>
      </c>
      <c r="M11" s="1">
        <v>0</v>
      </c>
      <c r="N11" s="4"/>
      <c r="O11" s="4"/>
      <c r="P11" s="4"/>
      <c r="Q11" s="4"/>
      <c r="R11" s="4"/>
      <c r="S11" s="4"/>
      <c r="T11" s="4"/>
    </row>
    <row r="12" spans="1:20" x14ac:dyDescent="0.25">
      <c r="A12" s="1" t="str">
        <f>"220408"</f>
        <v>220408</v>
      </c>
      <c r="B12" s="1" t="s">
        <v>23</v>
      </c>
      <c r="C12" s="1" t="s">
        <v>15</v>
      </c>
      <c r="D12" s="1" t="s">
        <v>16</v>
      </c>
      <c r="E12" s="1">
        <v>11603</v>
      </c>
      <c r="F12" s="1">
        <v>8958</v>
      </c>
      <c r="G12" s="1">
        <v>8699</v>
      </c>
      <c r="H12" s="1">
        <v>259</v>
      </c>
      <c r="I12" s="1">
        <v>0</v>
      </c>
      <c r="J12" s="1">
        <v>0</v>
      </c>
      <c r="K12" s="1">
        <v>62</v>
      </c>
      <c r="L12" s="1">
        <v>0</v>
      </c>
      <c r="M12" s="1">
        <v>0</v>
      </c>
      <c r="N12" s="4"/>
      <c r="O12" s="4"/>
      <c r="P12" s="4"/>
      <c r="Q12" s="4"/>
      <c r="R12" s="4"/>
      <c r="S12" s="4"/>
      <c r="T12" s="4"/>
    </row>
    <row r="13" spans="1:20" x14ac:dyDescent="0.25">
      <c r="A13" s="6" t="s">
        <v>24</v>
      </c>
      <c r="B13" s="6"/>
      <c r="C13" s="6"/>
      <c r="D13" s="6"/>
      <c r="E13" s="6">
        <v>76728</v>
      </c>
      <c r="F13" s="6">
        <v>61219</v>
      </c>
      <c r="G13" s="6">
        <v>60845</v>
      </c>
      <c r="H13" s="6">
        <v>374</v>
      </c>
      <c r="I13" s="6">
        <v>0</v>
      </c>
      <c r="J13" s="6">
        <v>0</v>
      </c>
      <c r="K13" s="6">
        <v>305</v>
      </c>
      <c r="L13" s="6">
        <v>0</v>
      </c>
      <c r="M13" s="6">
        <v>0</v>
      </c>
      <c r="N13" s="4"/>
      <c r="O13" s="4"/>
      <c r="P13" s="4"/>
      <c r="Q13" s="4"/>
      <c r="R13" s="4"/>
      <c r="S13" s="4"/>
      <c r="T13" s="4"/>
    </row>
    <row r="14" spans="1:20" x14ac:dyDescent="0.25">
      <c r="A14" s="1" t="str">
        <f>"220701"</f>
        <v>220701</v>
      </c>
      <c r="B14" s="1" t="s">
        <v>25</v>
      </c>
      <c r="C14" s="1" t="s">
        <v>26</v>
      </c>
      <c r="D14" s="1" t="s">
        <v>16</v>
      </c>
      <c r="E14" s="1">
        <v>33809</v>
      </c>
      <c r="F14" s="1">
        <v>27603</v>
      </c>
      <c r="G14" s="1">
        <v>27450</v>
      </c>
      <c r="H14" s="1">
        <v>153</v>
      </c>
      <c r="I14" s="1">
        <v>0</v>
      </c>
      <c r="J14" s="1">
        <v>0</v>
      </c>
      <c r="K14" s="1">
        <v>64</v>
      </c>
      <c r="L14" s="1">
        <v>0</v>
      </c>
      <c r="M14" s="1">
        <v>0</v>
      </c>
      <c r="N14" s="4"/>
      <c r="O14" s="4"/>
      <c r="P14" s="4"/>
      <c r="Q14" s="4"/>
      <c r="R14" s="4"/>
      <c r="S14" s="4"/>
      <c r="T14" s="4"/>
    </row>
    <row r="15" spans="1:20" x14ac:dyDescent="0.25">
      <c r="A15" s="1" t="str">
        <f>"220702"</f>
        <v>220702</v>
      </c>
      <c r="B15" s="1" t="s">
        <v>27</v>
      </c>
      <c r="C15" s="1" t="s">
        <v>26</v>
      </c>
      <c r="D15" s="1" t="s">
        <v>16</v>
      </c>
      <c r="E15" s="1">
        <v>8173</v>
      </c>
      <c r="F15" s="1">
        <v>6365</v>
      </c>
      <c r="G15" s="1">
        <v>6319</v>
      </c>
      <c r="H15" s="1">
        <v>46</v>
      </c>
      <c r="I15" s="1">
        <v>0</v>
      </c>
      <c r="J15" s="1">
        <v>0</v>
      </c>
      <c r="K15" s="1">
        <v>29</v>
      </c>
      <c r="L15" s="1">
        <v>0</v>
      </c>
      <c r="M15" s="1">
        <v>0</v>
      </c>
      <c r="N15" s="4"/>
      <c r="O15" s="4"/>
      <c r="P15" s="4"/>
      <c r="Q15" s="4"/>
      <c r="R15" s="4"/>
      <c r="S15" s="4"/>
      <c r="T15" s="4"/>
    </row>
    <row r="16" spans="1:20" x14ac:dyDescent="0.25">
      <c r="A16" s="1" t="str">
        <f>"220703"</f>
        <v>220703</v>
      </c>
      <c r="B16" s="1" t="s">
        <v>28</v>
      </c>
      <c r="C16" s="1" t="s">
        <v>26</v>
      </c>
      <c r="D16" s="1" t="s">
        <v>16</v>
      </c>
      <c r="E16" s="1">
        <v>11207</v>
      </c>
      <c r="F16" s="1">
        <v>8650</v>
      </c>
      <c r="G16" s="1">
        <v>8580</v>
      </c>
      <c r="H16" s="1">
        <v>70</v>
      </c>
      <c r="I16" s="1">
        <v>0</v>
      </c>
      <c r="J16" s="1">
        <v>0</v>
      </c>
      <c r="K16" s="1">
        <v>19</v>
      </c>
      <c r="L16" s="1">
        <v>0</v>
      </c>
      <c r="M16" s="1">
        <v>0</v>
      </c>
      <c r="N16" s="4"/>
      <c r="O16" s="4"/>
      <c r="P16" s="4"/>
      <c r="Q16" s="4"/>
      <c r="R16" s="4"/>
      <c r="S16" s="4"/>
      <c r="T16" s="4"/>
    </row>
    <row r="17" spans="1:20" x14ac:dyDescent="0.25">
      <c r="A17" s="1" t="str">
        <f>"220704"</f>
        <v>220704</v>
      </c>
      <c r="B17" s="1" t="s">
        <v>29</v>
      </c>
      <c r="C17" s="1" t="s">
        <v>26</v>
      </c>
      <c r="D17" s="1" t="s">
        <v>16</v>
      </c>
      <c r="E17" s="1">
        <v>12118</v>
      </c>
      <c r="F17" s="1">
        <v>9745</v>
      </c>
      <c r="G17" s="1">
        <v>9693</v>
      </c>
      <c r="H17" s="1">
        <v>52</v>
      </c>
      <c r="I17" s="1">
        <v>0</v>
      </c>
      <c r="J17" s="1">
        <v>0</v>
      </c>
      <c r="K17" s="1">
        <v>34</v>
      </c>
      <c r="L17" s="1">
        <v>0</v>
      </c>
      <c r="M17" s="1">
        <v>0</v>
      </c>
      <c r="N17" s="4"/>
      <c r="O17" s="4"/>
      <c r="P17" s="4"/>
      <c r="Q17" s="4"/>
      <c r="R17" s="4"/>
      <c r="S17" s="4"/>
    </row>
    <row r="18" spans="1:20" x14ac:dyDescent="0.25">
      <c r="A18" s="1" t="str">
        <f>"220705"</f>
        <v>220705</v>
      </c>
      <c r="B18" s="1" t="s">
        <v>30</v>
      </c>
      <c r="C18" s="1" t="s">
        <v>26</v>
      </c>
      <c r="D18" s="1" t="s">
        <v>16</v>
      </c>
      <c r="E18" s="1">
        <v>5565</v>
      </c>
      <c r="F18" s="1">
        <v>4293</v>
      </c>
      <c r="G18" s="1">
        <v>4264</v>
      </c>
      <c r="H18" s="1">
        <v>29</v>
      </c>
      <c r="I18" s="1">
        <v>0</v>
      </c>
      <c r="J18" s="1">
        <v>0</v>
      </c>
      <c r="K18" s="1">
        <v>151</v>
      </c>
      <c r="L18" s="1">
        <v>0</v>
      </c>
      <c r="M18" s="1">
        <v>0</v>
      </c>
      <c r="N18" s="4"/>
      <c r="O18" s="4"/>
      <c r="P18" s="4"/>
      <c r="Q18" s="4"/>
      <c r="R18" s="4"/>
      <c r="S18" s="4"/>
      <c r="T18" s="4"/>
    </row>
    <row r="19" spans="1:20" x14ac:dyDescent="0.25">
      <c r="A19" s="1" t="str">
        <f>"220706"</f>
        <v>220706</v>
      </c>
      <c r="B19" s="1" t="s">
        <v>31</v>
      </c>
      <c r="C19" s="1" t="s">
        <v>26</v>
      </c>
      <c r="D19" s="1" t="s">
        <v>16</v>
      </c>
      <c r="E19" s="1">
        <v>5856</v>
      </c>
      <c r="F19" s="1">
        <v>4563</v>
      </c>
      <c r="G19" s="1">
        <v>4539</v>
      </c>
      <c r="H19" s="1">
        <v>24</v>
      </c>
      <c r="I19" s="1">
        <v>0</v>
      </c>
      <c r="J19" s="1">
        <v>0</v>
      </c>
      <c r="K19" s="1">
        <v>8</v>
      </c>
      <c r="L19" s="1">
        <v>0</v>
      </c>
      <c r="M19" s="1">
        <v>0</v>
      </c>
      <c r="N19" s="4"/>
      <c r="O19" s="4"/>
      <c r="P19" s="4"/>
      <c r="Q19" s="4"/>
      <c r="R19" s="4"/>
      <c r="S19" s="4"/>
      <c r="T19" s="4"/>
    </row>
    <row r="20" spans="1:20" x14ac:dyDescent="0.25">
      <c r="A20" s="6" t="s">
        <v>32</v>
      </c>
      <c r="B20" s="5"/>
      <c r="C20" s="5"/>
      <c r="D20" s="5"/>
      <c r="E20" s="6">
        <v>58054</v>
      </c>
      <c r="F20" s="6">
        <v>47198</v>
      </c>
      <c r="G20" s="6">
        <v>46681</v>
      </c>
      <c r="H20" s="6">
        <v>517</v>
      </c>
      <c r="I20" s="6">
        <v>3</v>
      </c>
      <c r="J20" s="6">
        <v>0</v>
      </c>
      <c r="K20" s="6">
        <v>148</v>
      </c>
      <c r="L20" s="6">
        <v>0</v>
      </c>
      <c r="M20" s="6">
        <v>0</v>
      </c>
      <c r="N20" s="4"/>
      <c r="O20" s="4"/>
      <c r="P20" s="4"/>
      <c r="Q20" s="4"/>
      <c r="R20" s="4"/>
      <c r="S20" s="4"/>
      <c r="T20" s="4"/>
    </row>
    <row r="21" spans="1:20" x14ac:dyDescent="0.25">
      <c r="A21" s="1" t="str">
        <f>"220901"</f>
        <v>220901</v>
      </c>
      <c r="B21" s="1" t="s">
        <v>33</v>
      </c>
      <c r="C21" s="1" t="s">
        <v>34</v>
      </c>
      <c r="D21" s="1" t="s">
        <v>16</v>
      </c>
      <c r="E21" s="1">
        <v>34251</v>
      </c>
      <c r="F21" s="1">
        <v>28352</v>
      </c>
      <c r="G21" s="1">
        <v>28099</v>
      </c>
      <c r="H21" s="1">
        <v>253</v>
      </c>
      <c r="I21" s="1">
        <v>3</v>
      </c>
      <c r="J21" s="1">
        <v>0</v>
      </c>
      <c r="K21" s="1">
        <v>92</v>
      </c>
      <c r="L21" s="1">
        <v>0</v>
      </c>
      <c r="M21" s="1">
        <v>0</v>
      </c>
      <c r="N21" s="4"/>
      <c r="O21" s="4"/>
      <c r="P21" s="4"/>
      <c r="Q21" s="4"/>
      <c r="R21" s="4"/>
      <c r="S21" s="4"/>
      <c r="T21" s="4"/>
    </row>
    <row r="22" spans="1:20" x14ac:dyDescent="0.25">
      <c r="A22" s="1" t="str">
        <f>"220903"</f>
        <v>220903</v>
      </c>
      <c r="B22" s="1" t="s">
        <v>35</v>
      </c>
      <c r="C22" s="1" t="s">
        <v>34</v>
      </c>
      <c r="D22" s="1" t="s">
        <v>16</v>
      </c>
      <c r="E22" s="1">
        <v>4379</v>
      </c>
      <c r="F22" s="1">
        <v>3404</v>
      </c>
      <c r="G22" s="1">
        <v>3367</v>
      </c>
      <c r="H22" s="1">
        <v>37</v>
      </c>
      <c r="I22" s="1">
        <v>0</v>
      </c>
      <c r="J22" s="1">
        <v>0</v>
      </c>
      <c r="K22" s="1">
        <v>15</v>
      </c>
      <c r="L22" s="1">
        <v>0</v>
      </c>
      <c r="M22" s="1">
        <v>0</v>
      </c>
      <c r="N22" s="4"/>
      <c r="O22" s="4"/>
      <c r="P22" s="4"/>
      <c r="Q22" s="4"/>
      <c r="R22" s="4"/>
      <c r="S22" s="4"/>
      <c r="T22" s="4"/>
    </row>
    <row r="23" spans="1:20" x14ac:dyDescent="0.25">
      <c r="A23" s="1" t="str">
        <f>"220904"</f>
        <v>220904</v>
      </c>
      <c r="B23" s="1" t="s">
        <v>36</v>
      </c>
      <c r="C23" s="1" t="s">
        <v>34</v>
      </c>
      <c r="D23" s="1" t="s">
        <v>16</v>
      </c>
      <c r="E23" s="1">
        <v>5015</v>
      </c>
      <c r="F23" s="1">
        <v>3855</v>
      </c>
      <c r="G23" s="1">
        <v>3754</v>
      </c>
      <c r="H23" s="1">
        <v>101</v>
      </c>
      <c r="I23" s="1">
        <v>0</v>
      </c>
      <c r="J23" s="1">
        <v>0</v>
      </c>
      <c r="K23" s="1">
        <v>13</v>
      </c>
      <c r="L23" s="1">
        <v>0</v>
      </c>
      <c r="M23" s="1">
        <v>0</v>
      </c>
      <c r="N23" s="4"/>
      <c r="O23" s="4"/>
      <c r="P23" s="4"/>
      <c r="Q23" s="4"/>
      <c r="R23" s="4"/>
      <c r="S23" s="4"/>
      <c r="T23" s="4"/>
    </row>
    <row r="24" spans="1:20" x14ac:dyDescent="0.25">
      <c r="A24" s="1" t="str">
        <f>"220906"</f>
        <v>220906</v>
      </c>
      <c r="B24" s="1" t="s">
        <v>37</v>
      </c>
      <c r="C24" s="1" t="s">
        <v>34</v>
      </c>
      <c r="D24" s="1" t="s">
        <v>16</v>
      </c>
      <c r="E24" s="1">
        <v>3239</v>
      </c>
      <c r="F24" s="1">
        <v>2594</v>
      </c>
      <c r="G24" s="1">
        <v>2550</v>
      </c>
      <c r="H24" s="1">
        <v>44</v>
      </c>
      <c r="I24" s="1">
        <v>0</v>
      </c>
      <c r="J24" s="1">
        <v>0</v>
      </c>
      <c r="K24" s="1">
        <v>4</v>
      </c>
      <c r="L24" s="1">
        <v>0</v>
      </c>
      <c r="M24" s="1">
        <v>0</v>
      </c>
      <c r="N24" s="4"/>
      <c r="O24" s="4"/>
      <c r="P24" s="4"/>
      <c r="Q24" s="4"/>
      <c r="R24" s="4"/>
      <c r="S24" s="4"/>
      <c r="T24" s="4"/>
    </row>
    <row r="25" spans="1:20" x14ac:dyDescent="0.25">
      <c r="A25" s="1" t="str">
        <f>"220907"</f>
        <v>220907</v>
      </c>
      <c r="B25" s="1" t="s">
        <v>38</v>
      </c>
      <c r="C25" s="1" t="s">
        <v>34</v>
      </c>
      <c r="D25" s="1" t="s">
        <v>16</v>
      </c>
      <c r="E25" s="1">
        <v>6749</v>
      </c>
      <c r="F25" s="1">
        <v>5469</v>
      </c>
      <c r="G25" s="1">
        <v>5416</v>
      </c>
      <c r="H25" s="1">
        <v>53</v>
      </c>
      <c r="I25" s="1">
        <v>0</v>
      </c>
      <c r="J25" s="1">
        <v>0</v>
      </c>
      <c r="K25" s="1">
        <v>14</v>
      </c>
      <c r="L25" s="1">
        <v>0</v>
      </c>
      <c r="M25" s="1">
        <v>0</v>
      </c>
      <c r="N25" s="4"/>
      <c r="O25" s="4"/>
      <c r="P25" s="4"/>
      <c r="Q25" s="4"/>
      <c r="R25" s="4"/>
      <c r="S25" s="4"/>
      <c r="T25" s="4"/>
    </row>
    <row r="26" spans="1:20" x14ac:dyDescent="0.25">
      <c r="A26" s="1" t="str">
        <f>"220908"</f>
        <v>220908</v>
      </c>
      <c r="B26" s="1" t="s">
        <v>39</v>
      </c>
      <c r="C26" s="1" t="s">
        <v>34</v>
      </c>
      <c r="D26" s="1" t="s">
        <v>16</v>
      </c>
      <c r="E26" s="1">
        <v>4421</v>
      </c>
      <c r="F26" s="1">
        <v>3524</v>
      </c>
      <c r="G26" s="1">
        <v>3495</v>
      </c>
      <c r="H26" s="1">
        <v>29</v>
      </c>
      <c r="I26" s="1">
        <v>0</v>
      </c>
      <c r="J26" s="1">
        <v>0</v>
      </c>
      <c r="K26" s="1">
        <v>10</v>
      </c>
      <c r="L26" s="1">
        <v>0</v>
      </c>
      <c r="M26" s="1">
        <v>0</v>
      </c>
      <c r="N26" s="4"/>
      <c r="O26" s="4"/>
      <c r="P26" s="4"/>
      <c r="Q26" s="4"/>
      <c r="R26" s="4"/>
      <c r="S26" s="4"/>
      <c r="T26" s="4"/>
    </row>
    <row r="27" spans="1:20" x14ac:dyDescent="0.25">
      <c r="A27" s="6" t="s">
        <v>40</v>
      </c>
      <c r="B27" s="5"/>
      <c r="C27" s="5"/>
      <c r="D27" s="5"/>
      <c r="E27" s="6">
        <v>33381</v>
      </c>
      <c r="F27" s="6">
        <v>27093</v>
      </c>
      <c r="G27" s="6">
        <v>26650</v>
      </c>
      <c r="H27" s="6">
        <v>443</v>
      </c>
      <c r="I27" s="6">
        <v>6</v>
      </c>
      <c r="J27" s="6">
        <v>0</v>
      </c>
      <c r="K27" s="6">
        <v>66</v>
      </c>
      <c r="L27" s="6">
        <v>0</v>
      </c>
      <c r="M27" s="6">
        <v>0</v>
      </c>
      <c r="N27" s="4"/>
      <c r="O27" s="4"/>
      <c r="P27" s="4"/>
      <c r="Q27" s="4"/>
      <c r="R27" s="4"/>
      <c r="S27" s="4"/>
      <c r="T27" s="4"/>
    </row>
    <row r="28" spans="1:20" x14ac:dyDescent="0.25">
      <c r="A28" s="1" t="str">
        <f>"221001"</f>
        <v>221001</v>
      </c>
      <c r="B28" s="1" t="s">
        <v>41</v>
      </c>
      <c r="C28" s="1" t="s">
        <v>42</v>
      </c>
      <c r="D28" s="1" t="s">
        <v>16</v>
      </c>
      <c r="E28" s="1">
        <v>1305</v>
      </c>
      <c r="F28" s="1">
        <v>1134</v>
      </c>
      <c r="G28" s="1">
        <v>997</v>
      </c>
      <c r="H28" s="1">
        <v>137</v>
      </c>
      <c r="I28" s="1">
        <v>1</v>
      </c>
      <c r="J28" s="1">
        <v>0</v>
      </c>
      <c r="K28" s="1">
        <v>3</v>
      </c>
      <c r="L28" s="1">
        <v>0</v>
      </c>
      <c r="M28" s="1">
        <v>0</v>
      </c>
      <c r="N28" s="4"/>
      <c r="O28" s="4"/>
      <c r="P28" s="4"/>
      <c r="Q28" s="4"/>
      <c r="R28" s="4"/>
      <c r="S28" s="4"/>
      <c r="T28" s="4"/>
    </row>
    <row r="29" spans="1:20" x14ac:dyDescent="0.25">
      <c r="A29" s="1" t="str">
        <f>"221002"</f>
        <v>221002</v>
      </c>
      <c r="B29" s="1" t="s">
        <v>43</v>
      </c>
      <c r="C29" s="1" t="s">
        <v>42</v>
      </c>
      <c r="D29" s="1" t="s">
        <v>16</v>
      </c>
      <c r="E29" s="1">
        <v>16361</v>
      </c>
      <c r="F29" s="1">
        <v>13209</v>
      </c>
      <c r="G29" s="1">
        <v>13113</v>
      </c>
      <c r="H29" s="1">
        <v>96</v>
      </c>
      <c r="I29" s="1">
        <v>1</v>
      </c>
      <c r="J29" s="1">
        <v>0</v>
      </c>
      <c r="K29" s="1">
        <v>27</v>
      </c>
      <c r="L29" s="1">
        <v>0</v>
      </c>
      <c r="M29" s="1">
        <v>0</v>
      </c>
      <c r="N29" s="4"/>
      <c r="O29" s="4"/>
      <c r="P29" s="4"/>
      <c r="Q29" s="4"/>
      <c r="R29" s="4"/>
      <c r="S29" s="4"/>
      <c r="T29" s="4"/>
    </row>
    <row r="30" spans="1:20" x14ac:dyDescent="0.25">
      <c r="A30" s="1" t="str">
        <f>"221003"</f>
        <v>221003</v>
      </c>
      <c r="B30" s="1" t="s">
        <v>44</v>
      </c>
      <c r="C30" s="1" t="s">
        <v>42</v>
      </c>
      <c r="D30" s="1" t="s">
        <v>16</v>
      </c>
      <c r="E30" s="1">
        <v>2995</v>
      </c>
      <c r="F30" s="1">
        <v>2397</v>
      </c>
      <c r="G30" s="1">
        <v>2360</v>
      </c>
      <c r="H30" s="1">
        <v>37</v>
      </c>
      <c r="I30" s="1">
        <v>1</v>
      </c>
      <c r="J30" s="1">
        <v>0</v>
      </c>
      <c r="K30" s="1">
        <v>4</v>
      </c>
      <c r="L30" s="1">
        <v>0</v>
      </c>
      <c r="M30" s="1">
        <v>0</v>
      </c>
      <c r="N30" s="4"/>
      <c r="O30" s="4"/>
      <c r="P30" s="4"/>
      <c r="Q30" s="4"/>
      <c r="R30" s="4"/>
      <c r="S30" s="4"/>
      <c r="T30" s="4"/>
    </row>
    <row r="31" spans="1:20" x14ac:dyDescent="0.25">
      <c r="A31" s="1" t="str">
        <f>"221004"</f>
        <v>221004</v>
      </c>
      <c r="B31" s="1" t="s">
        <v>45</v>
      </c>
      <c r="C31" s="1" t="s">
        <v>42</v>
      </c>
      <c r="D31" s="1" t="s">
        <v>16</v>
      </c>
      <c r="E31" s="1">
        <v>9201</v>
      </c>
      <c r="F31" s="1">
        <v>7500</v>
      </c>
      <c r="G31" s="1">
        <v>7384</v>
      </c>
      <c r="H31" s="1">
        <v>116</v>
      </c>
      <c r="I31" s="1">
        <v>3</v>
      </c>
      <c r="J31" s="1">
        <v>0</v>
      </c>
      <c r="K31" s="1">
        <v>25</v>
      </c>
      <c r="L31" s="1">
        <v>0</v>
      </c>
      <c r="M31" s="1">
        <v>0</v>
      </c>
      <c r="N31" s="4"/>
      <c r="O31" s="4"/>
      <c r="P31" s="4"/>
      <c r="Q31" s="4"/>
      <c r="R31" s="4"/>
      <c r="S31" s="4"/>
      <c r="T31" s="4"/>
    </row>
    <row r="32" spans="1:20" x14ac:dyDescent="0.25">
      <c r="A32" s="1" t="str">
        <f>"221005"</f>
        <v>221005</v>
      </c>
      <c r="B32" s="1" t="s">
        <v>46</v>
      </c>
      <c r="C32" s="1" t="s">
        <v>42</v>
      </c>
      <c r="D32" s="1" t="s">
        <v>16</v>
      </c>
      <c r="E32" s="1">
        <v>3519</v>
      </c>
      <c r="F32" s="1">
        <v>2853</v>
      </c>
      <c r="G32" s="1">
        <v>2796</v>
      </c>
      <c r="H32" s="1">
        <v>57</v>
      </c>
      <c r="I32" s="1">
        <v>0</v>
      </c>
      <c r="J32" s="1">
        <v>0</v>
      </c>
      <c r="K32" s="1">
        <v>7</v>
      </c>
      <c r="L32" s="1">
        <v>0</v>
      </c>
      <c r="M32" s="1">
        <v>0</v>
      </c>
      <c r="N32" s="4"/>
      <c r="O32" s="4"/>
      <c r="P32" s="4"/>
      <c r="Q32" s="4"/>
      <c r="R32" s="4"/>
      <c r="S32" s="4"/>
      <c r="T32" s="4"/>
    </row>
    <row r="33" spans="1:20" x14ac:dyDescent="0.25">
      <c r="A33" s="6" t="s">
        <v>47</v>
      </c>
      <c r="B33" s="5"/>
      <c r="C33" s="5"/>
      <c r="D33" s="5"/>
      <c r="E33" s="6">
        <v>119675</v>
      </c>
      <c r="F33" s="6">
        <v>93932</v>
      </c>
      <c r="G33" s="6">
        <v>93006</v>
      </c>
      <c r="H33" s="6">
        <v>926</v>
      </c>
      <c r="I33" s="6">
        <v>0</v>
      </c>
      <c r="J33" s="6">
        <v>0</v>
      </c>
      <c r="K33" s="6">
        <v>481</v>
      </c>
      <c r="L33" s="6">
        <v>0</v>
      </c>
      <c r="M33" s="6">
        <v>0</v>
      </c>
      <c r="N33" s="4"/>
      <c r="O33" s="4"/>
      <c r="P33" s="4"/>
      <c r="Q33" s="4"/>
      <c r="R33" s="4"/>
      <c r="S33" s="4"/>
      <c r="T33" s="4"/>
    </row>
    <row r="34" spans="1:20" x14ac:dyDescent="0.25">
      <c r="A34" s="1" t="str">
        <f>"221301"</f>
        <v>221301</v>
      </c>
      <c r="B34" s="1" t="s">
        <v>48</v>
      </c>
      <c r="C34" s="1" t="s">
        <v>49</v>
      </c>
      <c r="D34" s="1" t="s">
        <v>16</v>
      </c>
      <c r="E34" s="1">
        <v>2977</v>
      </c>
      <c r="F34" s="1">
        <v>2436</v>
      </c>
      <c r="G34" s="1">
        <v>2406</v>
      </c>
      <c r="H34" s="1">
        <v>30</v>
      </c>
      <c r="I34" s="1">
        <v>0</v>
      </c>
      <c r="J34" s="1">
        <v>0</v>
      </c>
      <c r="K34" s="1">
        <v>10</v>
      </c>
      <c r="L34" s="1">
        <v>0</v>
      </c>
      <c r="M34" s="1">
        <v>0</v>
      </c>
      <c r="N34" s="4"/>
      <c r="O34" s="4"/>
      <c r="P34" s="4"/>
      <c r="Q34" s="4"/>
      <c r="R34" s="4"/>
      <c r="S34" s="4"/>
      <c r="T34" s="4"/>
    </row>
    <row r="35" spans="1:20" x14ac:dyDescent="0.25">
      <c r="A35" s="1" t="str">
        <f>"221302"</f>
        <v>221302</v>
      </c>
      <c r="B35" s="1" t="s">
        <v>50</v>
      </c>
      <c r="C35" s="1" t="s">
        <v>49</v>
      </c>
      <c r="D35" s="1" t="s">
        <v>16</v>
      </c>
      <c r="E35" s="1">
        <v>3306</v>
      </c>
      <c r="F35" s="1">
        <v>2624</v>
      </c>
      <c r="G35" s="1">
        <v>2595</v>
      </c>
      <c r="H35" s="1">
        <v>29</v>
      </c>
      <c r="I35" s="1">
        <v>0</v>
      </c>
      <c r="J35" s="1">
        <v>0</v>
      </c>
      <c r="K35" s="1">
        <v>3</v>
      </c>
      <c r="L35" s="1">
        <v>0</v>
      </c>
      <c r="M35" s="1">
        <v>0</v>
      </c>
      <c r="N35" s="4"/>
      <c r="O35" s="4"/>
      <c r="P35" s="4"/>
      <c r="Q35" s="4"/>
      <c r="R35" s="4"/>
      <c r="S35" s="4"/>
      <c r="T35" s="4"/>
    </row>
    <row r="36" spans="1:20" x14ac:dyDescent="0.25">
      <c r="A36" s="1" t="str">
        <f>"221303"</f>
        <v>221303</v>
      </c>
      <c r="B36" s="1" t="s">
        <v>51</v>
      </c>
      <c r="C36" s="1" t="s">
        <v>49</v>
      </c>
      <c r="D36" s="1" t="s">
        <v>16</v>
      </c>
      <c r="E36" s="1">
        <v>41515</v>
      </c>
      <c r="F36" s="1">
        <v>33526</v>
      </c>
      <c r="G36" s="1">
        <v>33306</v>
      </c>
      <c r="H36" s="1">
        <v>220</v>
      </c>
      <c r="I36" s="1">
        <v>0</v>
      </c>
      <c r="J36" s="1">
        <v>0</v>
      </c>
      <c r="K36" s="1">
        <v>168</v>
      </c>
      <c r="L36" s="1">
        <v>0</v>
      </c>
      <c r="M36" s="1">
        <v>0</v>
      </c>
      <c r="N36" s="4"/>
      <c r="O36" s="4"/>
      <c r="P36" s="4"/>
      <c r="Q36" s="4"/>
      <c r="R36" s="4"/>
      <c r="S36" s="4"/>
      <c r="T36" s="4"/>
    </row>
    <row r="37" spans="1:20" x14ac:dyDescent="0.25">
      <c r="A37" s="1" t="str">
        <f>"221304"</f>
        <v>221304</v>
      </c>
      <c r="B37" s="1" t="s">
        <v>52</v>
      </c>
      <c r="C37" s="1" t="s">
        <v>49</v>
      </c>
      <c r="D37" s="1" t="s">
        <v>16</v>
      </c>
      <c r="E37" s="1">
        <v>3182</v>
      </c>
      <c r="F37" s="1">
        <v>2422</v>
      </c>
      <c r="G37" s="1">
        <v>2395</v>
      </c>
      <c r="H37" s="1">
        <v>27</v>
      </c>
      <c r="I37" s="1">
        <v>0</v>
      </c>
      <c r="J37" s="1">
        <v>0</v>
      </c>
      <c r="K37" s="1">
        <v>7</v>
      </c>
      <c r="L37" s="1">
        <v>0</v>
      </c>
      <c r="M37" s="1">
        <v>0</v>
      </c>
      <c r="N37" s="4"/>
      <c r="O37" s="4"/>
      <c r="P37" s="4"/>
      <c r="Q37" s="4"/>
      <c r="R37" s="4"/>
      <c r="S37" s="4"/>
      <c r="T37" s="4"/>
    </row>
    <row r="38" spans="1:20" x14ac:dyDescent="0.25">
      <c r="A38" s="1" t="str">
        <f>"221305"</f>
        <v>221305</v>
      </c>
      <c r="B38" s="1" t="s">
        <v>53</v>
      </c>
      <c r="C38" s="1" t="s">
        <v>49</v>
      </c>
      <c r="D38" s="1" t="s">
        <v>16</v>
      </c>
      <c r="E38" s="1">
        <v>5272</v>
      </c>
      <c r="F38" s="1">
        <v>4155</v>
      </c>
      <c r="G38" s="1">
        <v>4077</v>
      </c>
      <c r="H38" s="1">
        <v>78</v>
      </c>
      <c r="I38" s="1">
        <v>0</v>
      </c>
      <c r="J38" s="1">
        <v>0</v>
      </c>
      <c r="K38" s="1">
        <v>23</v>
      </c>
      <c r="L38" s="1">
        <v>0</v>
      </c>
      <c r="M38" s="1">
        <v>0</v>
      </c>
      <c r="N38" s="4"/>
      <c r="O38" s="4"/>
      <c r="P38" s="4"/>
      <c r="Q38" s="4"/>
      <c r="R38" s="4"/>
      <c r="S38" s="4"/>
      <c r="T38" s="4"/>
    </row>
    <row r="39" spans="1:20" x14ac:dyDescent="0.25">
      <c r="A39" s="1" t="str">
        <f>"221306"</f>
        <v>221306</v>
      </c>
      <c r="B39" s="1" t="s">
        <v>54</v>
      </c>
      <c r="C39" s="1" t="s">
        <v>49</v>
      </c>
      <c r="D39" s="1" t="s">
        <v>16</v>
      </c>
      <c r="E39" s="1">
        <v>6671</v>
      </c>
      <c r="F39" s="1">
        <v>5117</v>
      </c>
      <c r="G39" s="1">
        <v>5053</v>
      </c>
      <c r="H39" s="1">
        <v>64</v>
      </c>
      <c r="I39" s="1">
        <v>0</v>
      </c>
      <c r="J39" s="1">
        <v>0</v>
      </c>
      <c r="K39" s="1">
        <v>2</v>
      </c>
      <c r="L39" s="1">
        <v>0</v>
      </c>
      <c r="M39" s="1">
        <v>0</v>
      </c>
      <c r="N39" s="4"/>
      <c r="O39" s="4"/>
      <c r="P39" s="4"/>
      <c r="Q39" s="4"/>
      <c r="R39" s="4"/>
      <c r="S39" s="4"/>
      <c r="T39" s="4"/>
    </row>
    <row r="40" spans="1:20" x14ac:dyDescent="0.25">
      <c r="A40" s="1" t="str">
        <f>"221307"</f>
        <v>221307</v>
      </c>
      <c r="B40" s="1" t="s">
        <v>55</v>
      </c>
      <c r="C40" s="1" t="s">
        <v>49</v>
      </c>
      <c r="D40" s="1" t="s">
        <v>16</v>
      </c>
      <c r="E40" s="1">
        <v>2793</v>
      </c>
      <c r="F40" s="1">
        <v>2213</v>
      </c>
      <c r="G40" s="1">
        <v>2197</v>
      </c>
      <c r="H40" s="1">
        <v>16</v>
      </c>
      <c r="I40" s="1">
        <v>0</v>
      </c>
      <c r="J40" s="1">
        <v>0</v>
      </c>
      <c r="K40" s="1">
        <v>2</v>
      </c>
      <c r="L40" s="1">
        <v>0</v>
      </c>
      <c r="M40" s="1">
        <v>0</v>
      </c>
      <c r="N40" s="4"/>
      <c r="O40" s="4"/>
      <c r="P40" s="4"/>
      <c r="Q40" s="4"/>
      <c r="R40" s="4"/>
      <c r="S40" s="4"/>
      <c r="T40" s="4"/>
    </row>
    <row r="41" spans="1:20" x14ac:dyDescent="0.25">
      <c r="A41" s="1" t="str">
        <f>"221308"</f>
        <v>221308</v>
      </c>
      <c r="B41" s="1" t="s">
        <v>56</v>
      </c>
      <c r="C41" s="1" t="s">
        <v>49</v>
      </c>
      <c r="D41" s="1" t="s">
        <v>16</v>
      </c>
      <c r="E41" s="1">
        <v>2334</v>
      </c>
      <c r="F41" s="1">
        <v>1914</v>
      </c>
      <c r="G41" s="1">
        <v>1877</v>
      </c>
      <c r="H41" s="1">
        <v>37</v>
      </c>
      <c r="I41" s="1">
        <v>0</v>
      </c>
      <c r="J41" s="1">
        <v>0</v>
      </c>
      <c r="K41" s="1">
        <v>2</v>
      </c>
      <c r="L41" s="1">
        <v>0</v>
      </c>
      <c r="M41" s="1">
        <v>0</v>
      </c>
      <c r="N41" s="4"/>
      <c r="O41" s="4"/>
      <c r="P41" s="4"/>
      <c r="Q41" s="4"/>
      <c r="R41" s="4"/>
      <c r="S41" s="4"/>
      <c r="T41" s="4"/>
    </row>
    <row r="42" spans="1:20" x14ac:dyDescent="0.25">
      <c r="A42" s="1" t="str">
        <f>"221309"</f>
        <v>221309</v>
      </c>
      <c r="B42" s="1" t="s">
        <v>57</v>
      </c>
      <c r="C42" s="1" t="s">
        <v>49</v>
      </c>
      <c r="D42" s="1" t="s">
        <v>16</v>
      </c>
      <c r="E42" s="1">
        <v>13925</v>
      </c>
      <c r="F42" s="1">
        <v>10699</v>
      </c>
      <c r="G42" s="1">
        <v>10552</v>
      </c>
      <c r="H42" s="1">
        <v>147</v>
      </c>
      <c r="I42" s="1">
        <v>0</v>
      </c>
      <c r="J42" s="1">
        <v>0</v>
      </c>
      <c r="K42" s="1">
        <v>30</v>
      </c>
      <c r="L42" s="1">
        <v>0</v>
      </c>
      <c r="M42" s="1">
        <v>0</v>
      </c>
      <c r="N42" s="4"/>
      <c r="O42" s="4"/>
      <c r="P42" s="4"/>
      <c r="Q42" s="4"/>
      <c r="R42" s="4"/>
      <c r="S42" s="4"/>
      <c r="T42" s="4"/>
    </row>
    <row r="43" spans="1:20" x14ac:dyDescent="0.25">
      <c r="A43" s="1" t="str">
        <f>"221310"</f>
        <v>221310</v>
      </c>
      <c r="B43" s="1" t="s">
        <v>58</v>
      </c>
      <c r="C43" s="1" t="s">
        <v>49</v>
      </c>
      <c r="D43" s="1" t="s">
        <v>16</v>
      </c>
      <c r="E43" s="1">
        <v>4402</v>
      </c>
      <c r="F43" s="1">
        <v>3396</v>
      </c>
      <c r="G43" s="1">
        <v>3373</v>
      </c>
      <c r="H43" s="1">
        <v>23</v>
      </c>
      <c r="I43" s="1">
        <v>0</v>
      </c>
      <c r="J43" s="1">
        <v>0</v>
      </c>
      <c r="K43" s="1">
        <v>8</v>
      </c>
      <c r="L43" s="1">
        <v>0</v>
      </c>
      <c r="M43" s="1">
        <v>0</v>
      </c>
      <c r="N43" s="4"/>
      <c r="O43" s="4"/>
      <c r="P43" s="4"/>
      <c r="Q43" s="4"/>
      <c r="R43" s="4"/>
      <c r="S43" s="4"/>
      <c r="T43" s="4"/>
    </row>
    <row r="44" spans="1:20" x14ac:dyDescent="0.25">
      <c r="A44" s="1" t="str">
        <f>"221311"</f>
        <v>221311</v>
      </c>
      <c r="B44" s="1" t="s">
        <v>59</v>
      </c>
      <c r="C44" s="1" t="s">
        <v>49</v>
      </c>
      <c r="D44" s="1" t="s">
        <v>16</v>
      </c>
      <c r="E44" s="1">
        <v>4922</v>
      </c>
      <c r="F44" s="1">
        <v>3907</v>
      </c>
      <c r="G44" s="1">
        <v>3881</v>
      </c>
      <c r="H44" s="1">
        <v>26</v>
      </c>
      <c r="I44" s="1">
        <v>0</v>
      </c>
      <c r="J44" s="1">
        <v>0</v>
      </c>
      <c r="K44" s="1">
        <v>12</v>
      </c>
      <c r="L44" s="1">
        <v>0</v>
      </c>
      <c r="M44" s="1">
        <v>0</v>
      </c>
      <c r="N44" s="4"/>
      <c r="O44" s="4"/>
      <c r="P44" s="4"/>
      <c r="Q44" s="4"/>
      <c r="R44" s="4"/>
      <c r="S44" s="4"/>
      <c r="T44" s="4"/>
    </row>
    <row r="45" spans="1:20" x14ac:dyDescent="0.25">
      <c r="A45" s="1" t="str">
        <f>"221312"</f>
        <v>221312</v>
      </c>
      <c r="B45" s="1" t="s">
        <v>60</v>
      </c>
      <c r="C45" s="1" t="s">
        <v>49</v>
      </c>
      <c r="D45" s="1" t="s">
        <v>16</v>
      </c>
      <c r="E45" s="1">
        <v>16431</v>
      </c>
      <c r="F45" s="1">
        <v>12447</v>
      </c>
      <c r="G45" s="1">
        <v>12322</v>
      </c>
      <c r="H45" s="1">
        <v>125</v>
      </c>
      <c r="I45" s="1">
        <v>0</v>
      </c>
      <c r="J45" s="1">
        <v>0</v>
      </c>
      <c r="K45" s="1">
        <v>187</v>
      </c>
      <c r="L45" s="1">
        <v>0</v>
      </c>
      <c r="M45" s="1">
        <v>0</v>
      </c>
      <c r="N45" s="4"/>
      <c r="O45" s="4"/>
      <c r="P45" s="4"/>
      <c r="Q45" s="4"/>
      <c r="R45" s="4"/>
      <c r="S45" s="4"/>
      <c r="T45" s="4"/>
    </row>
    <row r="46" spans="1:20" x14ac:dyDescent="0.25">
      <c r="A46" s="1" t="str">
        <f>"221313"</f>
        <v>221313</v>
      </c>
      <c r="B46" s="1" t="s">
        <v>61</v>
      </c>
      <c r="C46" s="1" t="s">
        <v>49</v>
      </c>
      <c r="D46" s="1" t="s">
        <v>16</v>
      </c>
      <c r="E46" s="1">
        <v>11945</v>
      </c>
      <c r="F46" s="1">
        <v>9076</v>
      </c>
      <c r="G46" s="1">
        <v>8972</v>
      </c>
      <c r="H46" s="1">
        <v>104</v>
      </c>
      <c r="I46" s="1">
        <v>0</v>
      </c>
      <c r="J46" s="1">
        <v>0</v>
      </c>
      <c r="K46" s="1">
        <v>27</v>
      </c>
      <c r="L46" s="1">
        <v>0</v>
      </c>
      <c r="M46" s="1">
        <v>0</v>
      </c>
      <c r="N46" s="4"/>
      <c r="O46" s="4"/>
      <c r="P46" s="4"/>
      <c r="Q46" s="4"/>
      <c r="R46" s="4"/>
      <c r="S46" s="4"/>
      <c r="T46" s="4"/>
    </row>
    <row r="47" spans="1:20" x14ac:dyDescent="0.25">
      <c r="A47" s="6" t="s">
        <v>62</v>
      </c>
      <c r="B47" s="5"/>
      <c r="C47" s="5"/>
      <c r="D47" s="5"/>
      <c r="E47" s="6">
        <v>105775</v>
      </c>
      <c r="F47" s="6">
        <v>84219</v>
      </c>
      <c r="G47" s="6">
        <v>83286</v>
      </c>
      <c r="H47" s="6">
        <v>933</v>
      </c>
      <c r="I47" s="6">
        <v>3</v>
      </c>
      <c r="J47" s="6">
        <v>0</v>
      </c>
      <c r="K47" s="6">
        <v>508</v>
      </c>
      <c r="L47" s="6">
        <v>0</v>
      </c>
      <c r="M47" s="6">
        <v>0</v>
      </c>
      <c r="N47" s="4"/>
      <c r="O47" s="4"/>
      <c r="P47" s="4"/>
      <c r="Q47" s="4"/>
      <c r="R47" s="4"/>
      <c r="S47" s="4"/>
      <c r="T47" s="4"/>
    </row>
    <row r="48" spans="1:20" x14ac:dyDescent="0.25">
      <c r="A48" s="1" t="str">
        <f>"221401"</f>
        <v>221401</v>
      </c>
      <c r="B48" s="1" t="s">
        <v>63</v>
      </c>
      <c r="C48" s="1" t="s">
        <v>64</v>
      </c>
      <c r="D48" s="1" t="s">
        <v>16</v>
      </c>
      <c r="E48" s="1">
        <v>52109</v>
      </c>
      <c r="F48" s="1">
        <v>42395</v>
      </c>
      <c r="G48" s="1">
        <v>41981</v>
      </c>
      <c r="H48" s="1">
        <v>414</v>
      </c>
      <c r="I48" s="1">
        <v>2</v>
      </c>
      <c r="J48" s="1">
        <v>0</v>
      </c>
      <c r="K48" s="1">
        <v>95</v>
      </c>
      <c r="L48" s="1">
        <v>0</v>
      </c>
      <c r="M48" s="1">
        <v>0</v>
      </c>
      <c r="N48" s="4"/>
      <c r="O48" s="4"/>
      <c r="P48" s="4"/>
      <c r="Q48" s="4"/>
      <c r="R48" s="4"/>
      <c r="S48" s="4"/>
      <c r="T48" s="4"/>
    </row>
    <row r="49" spans="1:20" x14ac:dyDescent="0.25">
      <c r="A49" s="1" t="str">
        <f>"221402"</f>
        <v>221402</v>
      </c>
      <c r="B49" s="1" t="s">
        <v>65</v>
      </c>
      <c r="C49" s="1" t="s">
        <v>64</v>
      </c>
      <c r="D49" s="1" t="s">
        <v>16</v>
      </c>
      <c r="E49" s="1">
        <v>14265</v>
      </c>
      <c r="F49" s="1">
        <v>11408</v>
      </c>
      <c r="G49" s="1">
        <v>11329</v>
      </c>
      <c r="H49" s="1">
        <v>79</v>
      </c>
      <c r="I49" s="1">
        <v>0</v>
      </c>
      <c r="J49" s="1">
        <v>0</v>
      </c>
      <c r="K49" s="1">
        <v>96</v>
      </c>
      <c r="L49" s="1">
        <v>0</v>
      </c>
      <c r="M49" s="1">
        <v>0</v>
      </c>
      <c r="N49" s="4"/>
      <c r="O49" s="4"/>
      <c r="P49" s="4"/>
      <c r="Q49" s="4"/>
      <c r="R49" s="4"/>
      <c r="S49" s="4"/>
      <c r="T49" s="4"/>
    </row>
    <row r="50" spans="1:20" x14ac:dyDescent="0.25">
      <c r="A50" s="1" t="str">
        <f>"221403"</f>
        <v>221403</v>
      </c>
      <c r="B50" s="1" t="s">
        <v>66</v>
      </c>
      <c r="C50" s="1" t="s">
        <v>64</v>
      </c>
      <c r="D50" s="1" t="s">
        <v>16</v>
      </c>
      <c r="E50" s="1">
        <v>3439</v>
      </c>
      <c r="F50" s="1">
        <v>2708</v>
      </c>
      <c r="G50" s="1">
        <v>2691</v>
      </c>
      <c r="H50" s="1">
        <v>17</v>
      </c>
      <c r="I50" s="1">
        <v>0</v>
      </c>
      <c r="J50" s="1">
        <v>0</v>
      </c>
      <c r="K50" s="1">
        <v>6</v>
      </c>
      <c r="L50" s="1">
        <v>0</v>
      </c>
      <c r="M50" s="1">
        <v>0</v>
      </c>
      <c r="N50" s="4"/>
      <c r="O50" s="4"/>
      <c r="P50" s="4"/>
      <c r="Q50" s="4"/>
      <c r="R50" s="4"/>
      <c r="S50" s="4"/>
      <c r="T50" s="4"/>
    </row>
    <row r="51" spans="1:20" x14ac:dyDescent="0.25">
      <c r="A51" s="1" t="str">
        <f>"221404"</f>
        <v>221404</v>
      </c>
      <c r="B51" s="1" t="s">
        <v>67</v>
      </c>
      <c r="C51" s="1" t="s">
        <v>64</v>
      </c>
      <c r="D51" s="1" t="s">
        <v>16</v>
      </c>
      <c r="E51" s="1">
        <v>15163</v>
      </c>
      <c r="F51" s="1">
        <v>11895</v>
      </c>
      <c r="G51" s="1">
        <v>11711</v>
      </c>
      <c r="H51" s="1">
        <v>184</v>
      </c>
      <c r="I51" s="1">
        <v>0</v>
      </c>
      <c r="J51" s="1">
        <v>0</v>
      </c>
      <c r="K51" s="1">
        <v>187</v>
      </c>
      <c r="L51" s="1">
        <v>0</v>
      </c>
      <c r="M51" s="1">
        <v>0</v>
      </c>
      <c r="N51" s="4"/>
      <c r="O51" s="4"/>
      <c r="P51" s="4"/>
      <c r="Q51" s="4"/>
      <c r="R51" s="4"/>
      <c r="S51" s="4"/>
      <c r="T51" s="4"/>
    </row>
    <row r="52" spans="1:20" x14ac:dyDescent="0.25">
      <c r="A52" s="1" t="str">
        <f>"221405"</f>
        <v>221405</v>
      </c>
      <c r="B52" s="1" t="s">
        <v>68</v>
      </c>
      <c r="C52" s="1" t="s">
        <v>64</v>
      </c>
      <c r="D52" s="1" t="s">
        <v>16</v>
      </c>
      <c r="E52" s="1">
        <v>5357</v>
      </c>
      <c r="F52" s="1">
        <v>4189</v>
      </c>
      <c r="G52" s="1">
        <v>4162</v>
      </c>
      <c r="H52" s="1">
        <v>27</v>
      </c>
      <c r="I52" s="1">
        <v>0</v>
      </c>
      <c r="J52" s="1">
        <v>0</v>
      </c>
      <c r="K52" s="1">
        <v>10</v>
      </c>
      <c r="L52" s="1">
        <v>0</v>
      </c>
      <c r="M52" s="1">
        <v>0</v>
      </c>
      <c r="N52" s="4"/>
      <c r="O52" s="4"/>
      <c r="P52" s="4"/>
      <c r="Q52" s="4"/>
      <c r="R52" s="4"/>
      <c r="S52" s="4"/>
      <c r="T52" s="4"/>
    </row>
    <row r="53" spans="1:20" x14ac:dyDescent="0.25">
      <c r="A53" s="1" t="str">
        <f>"221406"</f>
        <v>221406</v>
      </c>
      <c r="B53" s="1" t="s">
        <v>69</v>
      </c>
      <c r="C53" s="1" t="s">
        <v>64</v>
      </c>
      <c r="D53" s="1" t="s">
        <v>16</v>
      </c>
      <c r="E53" s="1">
        <v>15442</v>
      </c>
      <c r="F53" s="1">
        <v>11624</v>
      </c>
      <c r="G53" s="1">
        <v>11412</v>
      </c>
      <c r="H53" s="1">
        <v>212</v>
      </c>
      <c r="I53" s="1">
        <v>1</v>
      </c>
      <c r="J53" s="1">
        <v>0</v>
      </c>
      <c r="K53" s="1">
        <v>114</v>
      </c>
      <c r="L53" s="1">
        <v>0</v>
      </c>
      <c r="M53" s="1">
        <v>0</v>
      </c>
      <c r="N53" s="4"/>
      <c r="O53" s="4"/>
      <c r="P53" s="4"/>
      <c r="Q53" s="4"/>
      <c r="R53" s="4"/>
      <c r="S53" s="4"/>
      <c r="T53" s="4"/>
    </row>
    <row r="54" spans="1:20" x14ac:dyDescent="0.25">
      <c r="A54" s="6" t="s">
        <v>70</v>
      </c>
      <c r="B54" s="5"/>
      <c r="C54" s="5"/>
      <c r="D54" s="5"/>
      <c r="E54" s="6">
        <v>37863</v>
      </c>
      <c r="F54" s="6">
        <v>30605</v>
      </c>
      <c r="G54" s="6">
        <v>30373</v>
      </c>
      <c r="H54" s="6">
        <v>232</v>
      </c>
      <c r="I54" s="6">
        <v>2</v>
      </c>
      <c r="J54" s="6">
        <v>0</v>
      </c>
      <c r="K54" s="6">
        <v>97</v>
      </c>
      <c r="L54" s="6">
        <v>0</v>
      </c>
      <c r="M54" s="6">
        <v>0</v>
      </c>
      <c r="N54" s="4"/>
      <c r="O54" s="4"/>
      <c r="P54" s="4"/>
      <c r="Q54" s="4"/>
      <c r="R54" s="4"/>
      <c r="S54" s="4"/>
      <c r="T54" s="4"/>
    </row>
    <row r="55" spans="1:20" x14ac:dyDescent="0.25">
      <c r="A55" s="1" t="str">
        <f>"221601"</f>
        <v>221601</v>
      </c>
      <c r="B55" s="1" t="s">
        <v>71</v>
      </c>
      <c r="C55" s="1" t="s">
        <v>72</v>
      </c>
      <c r="D55" s="1" t="s">
        <v>16</v>
      </c>
      <c r="E55" s="1">
        <v>8497</v>
      </c>
      <c r="F55" s="1">
        <v>6935</v>
      </c>
      <c r="G55" s="1">
        <v>6896</v>
      </c>
      <c r="H55" s="1">
        <v>39</v>
      </c>
      <c r="I55" s="1">
        <v>0</v>
      </c>
      <c r="J55" s="1">
        <v>0</v>
      </c>
      <c r="K55" s="1">
        <v>17</v>
      </c>
      <c r="L55" s="1">
        <v>0</v>
      </c>
      <c r="M55" s="1">
        <v>0</v>
      </c>
      <c r="N55" s="4"/>
      <c r="O55" s="4"/>
      <c r="P55" s="4"/>
      <c r="Q55" s="4"/>
      <c r="R55" s="4"/>
      <c r="S55" s="4"/>
      <c r="T55" s="4"/>
    </row>
    <row r="56" spans="1:20" x14ac:dyDescent="0.25">
      <c r="A56" s="1" t="str">
        <f>"221602"</f>
        <v>221602</v>
      </c>
      <c r="B56" s="1" t="s">
        <v>73</v>
      </c>
      <c r="C56" s="1" t="s">
        <v>72</v>
      </c>
      <c r="D56" s="1" t="s">
        <v>16</v>
      </c>
      <c r="E56" s="1">
        <v>3320</v>
      </c>
      <c r="F56" s="1">
        <v>2632</v>
      </c>
      <c r="G56" s="1">
        <v>2600</v>
      </c>
      <c r="H56" s="1">
        <v>32</v>
      </c>
      <c r="I56" s="1">
        <v>1</v>
      </c>
      <c r="J56" s="1">
        <v>0</v>
      </c>
      <c r="K56" s="1">
        <v>5</v>
      </c>
      <c r="L56" s="1">
        <v>0</v>
      </c>
      <c r="M56" s="1">
        <v>0</v>
      </c>
      <c r="N56" s="4"/>
      <c r="O56" s="4"/>
      <c r="P56" s="4"/>
      <c r="Q56" s="4"/>
      <c r="R56" s="4"/>
      <c r="S56" s="4"/>
      <c r="T56" s="4"/>
    </row>
    <row r="57" spans="1:20" x14ac:dyDescent="0.25">
      <c r="A57" s="1" t="str">
        <f>"221603"</f>
        <v>221603</v>
      </c>
      <c r="B57" s="1" t="s">
        <v>74</v>
      </c>
      <c r="C57" s="1" t="s">
        <v>72</v>
      </c>
      <c r="D57" s="1" t="s">
        <v>16</v>
      </c>
      <c r="E57" s="1">
        <v>3700</v>
      </c>
      <c r="F57" s="1">
        <v>2988</v>
      </c>
      <c r="G57" s="1">
        <v>2956</v>
      </c>
      <c r="H57" s="1">
        <v>32</v>
      </c>
      <c r="I57" s="1">
        <v>0</v>
      </c>
      <c r="J57" s="1">
        <v>0</v>
      </c>
      <c r="K57" s="1">
        <v>9</v>
      </c>
      <c r="L57" s="1">
        <v>0</v>
      </c>
      <c r="M57" s="1">
        <v>0</v>
      </c>
      <c r="N57" s="4"/>
      <c r="O57" s="4"/>
      <c r="P57" s="4"/>
      <c r="Q57" s="4"/>
      <c r="R57" s="4"/>
      <c r="S57" s="4"/>
      <c r="T57" s="4"/>
    </row>
    <row r="58" spans="1:20" x14ac:dyDescent="0.25">
      <c r="A58" s="1" t="str">
        <f>"221604"</f>
        <v>221604</v>
      </c>
      <c r="B58" s="1" t="s">
        <v>75</v>
      </c>
      <c r="C58" s="1" t="s">
        <v>72</v>
      </c>
      <c r="D58" s="1" t="s">
        <v>16</v>
      </c>
      <c r="E58" s="1">
        <v>5857</v>
      </c>
      <c r="F58" s="1">
        <v>4650</v>
      </c>
      <c r="G58" s="1">
        <v>4631</v>
      </c>
      <c r="H58" s="1">
        <v>19</v>
      </c>
      <c r="I58" s="1">
        <v>0</v>
      </c>
      <c r="J58" s="1">
        <v>0</v>
      </c>
      <c r="K58" s="1">
        <v>15</v>
      </c>
      <c r="L58" s="1">
        <v>0</v>
      </c>
      <c r="M58" s="1">
        <v>0</v>
      </c>
      <c r="N58" s="4"/>
      <c r="O58" s="4"/>
      <c r="P58" s="4"/>
      <c r="Q58" s="4"/>
      <c r="R58" s="4"/>
      <c r="S58" s="4"/>
      <c r="T58" s="4"/>
    </row>
    <row r="59" spans="1:20" x14ac:dyDescent="0.25">
      <c r="A59" s="1" t="str">
        <f>"221605"</f>
        <v>221605</v>
      </c>
      <c r="B59" s="1" t="s">
        <v>76</v>
      </c>
      <c r="C59" s="1" t="s">
        <v>72</v>
      </c>
      <c r="D59" s="1" t="s">
        <v>16</v>
      </c>
      <c r="E59" s="1">
        <v>16489</v>
      </c>
      <c r="F59" s="1">
        <v>13400</v>
      </c>
      <c r="G59" s="1">
        <v>13290</v>
      </c>
      <c r="H59" s="1">
        <v>110</v>
      </c>
      <c r="I59" s="1">
        <v>1</v>
      </c>
      <c r="J59" s="1">
        <v>0</v>
      </c>
      <c r="K59" s="1">
        <v>51</v>
      </c>
      <c r="L59" s="1">
        <v>0</v>
      </c>
      <c r="M59" s="1">
        <v>0</v>
      </c>
      <c r="N59" s="4"/>
      <c r="O59" s="4"/>
      <c r="P59" s="4"/>
      <c r="Q59" s="4"/>
      <c r="R59" s="4"/>
      <c r="S59" s="4"/>
      <c r="T59" s="4"/>
    </row>
    <row r="60" spans="1:20" x14ac:dyDescent="0.25">
      <c r="A60" s="6" t="s">
        <v>77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4"/>
      <c r="O60" s="4"/>
      <c r="P60" s="4"/>
      <c r="Q60" s="4"/>
      <c r="R60" s="4"/>
      <c r="S60" s="4"/>
      <c r="T60" s="4"/>
    </row>
    <row r="61" spans="1:20" x14ac:dyDescent="0.25">
      <c r="A61" s="1" t="str">
        <f>"226101"</f>
        <v>226101</v>
      </c>
      <c r="B61" s="1" t="s">
        <v>78</v>
      </c>
      <c r="C61" s="1" t="s">
        <v>16</v>
      </c>
      <c r="D61" s="1" t="s">
        <v>16</v>
      </c>
      <c r="E61" s="1">
        <v>418843</v>
      </c>
      <c r="F61" s="1">
        <v>341530</v>
      </c>
      <c r="G61" s="1">
        <v>335170</v>
      </c>
      <c r="H61" s="1">
        <v>6359</v>
      </c>
      <c r="I61" s="1">
        <v>74</v>
      </c>
      <c r="J61" s="1">
        <v>1</v>
      </c>
      <c r="K61" s="1">
        <v>1006</v>
      </c>
      <c r="L61" s="1">
        <v>0</v>
      </c>
      <c r="M61" s="1">
        <v>0</v>
      </c>
      <c r="N61" s="4"/>
      <c r="O61" s="4"/>
      <c r="P61" s="4"/>
      <c r="Q61" s="4"/>
      <c r="R61" s="4"/>
      <c r="S61" s="4"/>
      <c r="T61" s="4"/>
    </row>
    <row r="62" spans="1:20" x14ac:dyDescent="0.25">
      <c r="A62" s="6" t="s">
        <v>77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4"/>
      <c r="O62" s="4"/>
      <c r="P62" s="4"/>
      <c r="Q62" s="4"/>
      <c r="R62" s="4"/>
      <c r="S62" s="4"/>
      <c r="T62" s="4"/>
    </row>
    <row r="63" spans="1:20" x14ac:dyDescent="0.25">
      <c r="A63" s="1" t="str">
        <f>"226401"</f>
        <v>226401</v>
      </c>
      <c r="B63" s="1" t="s">
        <v>79</v>
      </c>
      <c r="C63" s="1" t="s">
        <v>80</v>
      </c>
      <c r="D63" s="1" t="s">
        <v>16</v>
      </c>
      <c r="E63" s="1">
        <v>30109</v>
      </c>
      <c r="F63" s="1">
        <v>25629</v>
      </c>
      <c r="G63" s="1">
        <v>24905</v>
      </c>
      <c r="H63" s="1">
        <v>724</v>
      </c>
      <c r="I63" s="1">
        <v>20</v>
      </c>
      <c r="J63" s="1">
        <v>0</v>
      </c>
      <c r="K63" s="1">
        <v>86</v>
      </c>
      <c r="L63" s="1">
        <v>0</v>
      </c>
      <c r="M63" s="1">
        <v>0</v>
      </c>
      <c r="N63" s="4"/>
      <c r="O63" s="4"/>
      <c r="P63" s="4"/>
      <c r="Q63" s="4"/>
      <c r="R63" s="4"/>
      <c r="S63" s="4"/>
      <c r="T63" s="4"/>
    </row>
    <row r="64" spans="1:20" x14ac:dyDescent="0.25">
      <c r="A64" s="6" t="s">
        <v>81</v>
      </c>
      <c r="B64" s="5"/>
      <c r="C64" s="5"/>
      <c r="D64" s="5"/>
      <c r="E64" s="6">
        <v>998875</v>
      </c>
      <c r="F64" s="6">
        <v>802447</v>
      </c>
      <c r="G64" s="6">
        <v>789392</v>
      </c>
      <c r="H64" s="6">
        <v>13053</v>
      </c>
      <c r="I64" s="6">
        <v>116</v>
      </c>
      <c r="J64" s="6">
        <v>1</v>
      </c>
      <c r="K64" s="6">
        <v>2944</v>
      </c>
      <c r="L64" s="6">
        <v>0</v>
      </c>
      <c r="M64" s="6">
        <v>0</v>
      </c>
      <c r="N64" s="4"/>
      <c r="O64" s="4"/>
      <c r="P64" s="4"/>
      <c r="Q64" s="4"/>
      <c r="R64" s="4"/>
      <c r="S64" s="4"/>
      <c r="T64" s="4"/>
    </row>
    <row r="65" spans="14:20" x14ac:dyDescent="0.25">
      <c r="N65" s="4"/>
      <c r="O65" s="4"/>
      <c r="P65" s="4"/>
      <c r="Q65" s="4"/>
      <c r="R65" s="4"/>
      <c r="S65" s="4"/>
      <c r="T65" s="4"/>
    </row>
    <row r="66" spans="14:20" x14ac:dyDescent="0.25">
      <c r="N66" s="4"/>
      <c r="O66" s="4"/>
      <c r="P66" s="4"/>
      <c r="Q66" s="4"/>
      <c r="R66" s="4"/>
      <c r="S66" s="4"/>
      <c r="T66" s="4"/>
    </row>
  </sheetData>
  <mergeCells count="1">
    <mergeCell ref="A1:M2"/>
  </mergeCells>
  <pageMargins left="1.1023622047244095" right="1.1023622047244095" top="0.74803149606299213" bottom="0.35433070866141736" header="0.31496062992125984" footer="0.31496062992125984"/>
  <pageSetup paperSize="8" scale="51" orientation="landscape" r:id="rId1"/>
  <headerFooter>
    <oddHeader>&amp;LDelegatura w Gdańsku&amp;CStan rejestru wyborców na dzień 31 marca 2024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rejestr_wyborcow_2023_kw_4_2024</vt:lpstr>
      <vt:lpstr>rejestr_wyborcow_2023_kw_4_2024!Obszar_wydruku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Stefańska</dc:creator>
  <cp:lastModifiedBy>Dominika Guzińska</cp:lastModifiedBy>
  <cp:lastPrinted>2024-04-12T13:46:18Z</cp:lastPrinted>
  <dcterms:created xsi:type="dcterms:W3CDTF">2024-04-12T13:41:13Z</dcterms:created>
  <dcterms:modified xsi:type="dcterms:W3CDTF">2024-04-15T08:15:17Z</dcterms:modified>
</cp:coreProperties>
</file>