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32914" windowHeight="14683"/>
  </bookViews>
  <sheets>
    <sheet name="rejestr_wyborcow_2024_kw_3_2024" sheetId="1" r:id="rId1"/>
  </sheets>
  <calcPr calcId="162913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3" i="1"/>
  <c r="A14" i="1"/>
  <c r="A15" i="1"/>
  <c r="A16" i="1"/>
  <c r="A17" i="1"/>
  <c r="A18" i="1"/>
  <c r="A20" i="1"/>
  <c r="A21" i="1"/>
  <c r="A22" i="1"/>
  <c r="A23" i="1"/>
  <c r="A24" i="1"/>
  <c r="A25" i="1"/>
  <c r="A27" i="1"/>
  <c r="A28" i="1"/>
  <c r="A29" i="1"/>
  <c r="A30" i="1"/>
  <c r="A31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7" i="1"/>
  <c r="A48" i="1"/>
  <c r="A49" i="1"/>
  <c r="A50" i="1"/>
  <c r="A51" i="1"/>
  <c r="A52" i="1"/>
  <c r="A54" i="1"/>
  <c r="A55" i="1"/>
  <c r="A56" i="1"/>
  <c r="A57" i="1"/>
  <c r="A58" i="1"/>
  <c r="A60" i="1"/>
  <c r="A62" i="1"/>
</calcChain>
</file>

<file path=xl/sharedStrings.xml><?xml version="1.0" encoding="utf-8"?>
<sst xmlns="http://schemas.openxmlformats.org/spreadsheetml/2006/main" count="177" uniqueCount="83">
  <si>
    <t>Kod TERYT</t>
  </si>
  <si>
    <t>Gmina</t>
  </si>
  <si>
    <t>Powiat</t>
  </si>
  <si>
    <t>Delegatura</t>
  </si>
  <si>
    <t>Liczba mieszkańców</t>
  </si>
  <si>
    <t>Liczba wyborców ogółem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</si>
  <si>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</si>
  <si>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</si>
  <si>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</si>
  <si>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</si>
  <si>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</si>
  <si>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</si>
  <si>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</si>
  <si>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gdański</t>
  </si>
  <si>
    <t>m. Pruszcz Gdański</t>
  </si>
  <si>
    <t>gdański</t>
  </si>
  <si>
    <t>Gdańsk</t>
  </si>
  <si>
    <t>gm. Cedry Wielkie</t>
  </si>
  <si>
    <t>gm. Kolbudy</t>
  </si>
  <si>
    <t>gm. Pruszcz Gdański</t>
  </si>
  <si>
    <t>gm. Przywidz</t>
  </si>
  <si>
    <t>gm. Pszczółki</t>
  </si>
  <si>
    <t>gm. Suchy Dąb</t>
  </si>
  <si>
    <t>gm. Trąbki Wielkie</t>
  </si>
  <si>
    <t>Powiat kwidzyński</t>
  </si>
  <si>
    <t>m. Kwidzyn</t>
  </si>
  <si>
    <t>kwidzyński</t>
  </si>
  <si>
    <t>gm. Gardeja</t>
  </si>
  <si>
    <t>gm. Kwidzyn</t>
  </si>
  <si>
    <t>gm. Prabuty</t>
  </si>
  <si>
    <t>gm. Ryjewo</t>
  </si>
  <si>
    <t>gm. Sadlinki</t>
  </si>
  <si>
    <t>Powiat malborski</t>
  </si>
  <si>
    <t>m. Malbork</t>
  </si>
  <si>
    <t>malborski</t>
  </si>
  <si>
    <t>gm. Lichnowy</t>
  </si>
  <si>
    <t>gm. Malbork</t>
  </si>
  <si>
    <t>gm. Miłoradz</t>
  </si>
  <si>
    <t>gm. Nowy Staw</t>
  </si>
  <si>
    <t>gm. Stare Pole</t>
  </si>
  <si>
    <t>Powiat nowodworski</t>
  </si>
  <si>
    <t>m. Krynica Morska</t>
  </si>
  <si>
    <t>nowodworski</t>
  </si>
  <si>
    <t>gm. Nowy Dwór Gdański</t>
  </si>
  <si>
    <t>gm. Ostaszewo</t>
  </si>
  <si>
    <t>gm. Stegna</t>
  </si>
  <si>
    <t>gm. Sztutowo</t>
  </si>
  <si>
    <t>Powiat starogardzki</t>
  </si>
  <si>
    <t>gm. Czarna Woda</t>
  </si>
  <si>
    <t>starogardzki</t>
  </si>
  <si>
    <t>m. Skórcz</t>
  </si>
  <si>
    <t>m. Starogard Gdański</t>
  </si>
  <si>
    <t>gm. Bobowo</t>
  </si>
  <si>
    <t>gm. Kaliska</t>
  </si>
  <si>
    <t>gm. Lubichowo</t>
  </si>
  <si>
    <t>gm. Osieczna</t>
  </si>
  <si>
    <t>gm. Osiek</t>
  </si>
  <si>
    <t>gm. Skarszewy</t>
  </si>
  <si>
    <t>gm. Skórcz</t>
  </si>
  <si>
    <t>gm. Smętowo Graniczne</t>
  </si>
  <si>
    <t>gm. Starogard Gdański</t>
  </si>
  <si>
    <t>gm. Zblewo</t>
  </si>
  <si>
    <t>Powiat tczewski</t>
  </si>
  <si>
    <t>m. Tczew</t>
  </si>
  <si>
    <t>tczewski</t>
  </si>
  <si>
    <t>gm. Gniew</t>
  </si>
  <si>
    <t>gm. Morzeszczyn</t>
  </si>
  <si>
    <t>gm. Pelplin</t>
  </si>
  <si>
    <t>gm. Subkowy</t>
  </si>
  <si>
    <t>gm. Tczew</t>
  </si>
  <si>
    <t>Powiat sztumski</t>
  </si>
  <si>
    <t>gm. Dzierzgoń</t>
  </si>
  <si>
    <t>sztumski</t>
  </si>
  <si>
    <t>gm. Mikołajki Pomorskie</t>
  </si>
  <si>
    <t>gm. Stary Dzierzgoń</t>
  </si>
  <si>
    <t>gm. Stary Targ</t>
  </si>
  <si>
    <t>gm. Sztum</t>
  </si>
  <si>
    <t>Miasto na prawach powiatu</t>
  </si>
  <si>
    <t>m. Gdańsk</t>
  </si>
  <si>
    <t>m. Sopot</t>
  </si>
  <si>
    <t>Sopot</t>
  </si>
  <si>
    <t>Suma</t>
  </si>
  <si>
    <t>Stan rejestru wyborców na dzień 30 września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</si>
</sst>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33" borderId="10" xfId="0" applyFill="1" applyBorder="1" applyAlignment="1">
      <alignment vertical="top" wrapText="1"/>
    </xf>
    <xf numFmtId="0" fontId="0" fillId="34" borderId="10" xfId="0" applyFill="1" applyBorder="1" applyAlignment="1">
      <alignment horizontal="center" vertical="top" wrapText="1"/>
    </xf>
    <xf numFmtId="0" fontId="0" fillId="35" borderId="10" xfId="0" applyFill="1" applyBorder="1" applyAlignment="1">
      <alignment horizontal="center" vertical="top" wrapText="1"/>
    </xf>
    <xf numFmtId="0" fontId="16" fillId="36" borderId="10" xfId="0" applyFont="1" applyFill="1" applyBorder="1"/>
    <xf numFmtId="0" fontId="0" fillId="0" borderId="10" xfId="0" applyBorder="1"/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tabSelected="1" topLeftCell="A13" zoomScale="80" zoomScaleNormal="80" workbookViewId="0">
      <selection activeCell="A62" sqref="A62:M62"/>
    </sheetView>
  </sheetViews>
  <sheetFormatPr defaultRowHeight="14.6" x14ac:dyDescent="0.4"/>
  <cols>
    <col min="2" max="2" width="21.23046875" bestFit="1" customWidth="1"/>
    <col min="3" max="3" width="12" bestFit="1" customWidth="1"/>
    <col min="4" max="4" width="10.61328125" customWidth="1"/>
    <col min="5" max="5" width="12" customWidth="1"/>
    <col min="6" max="6" width="11.07421875" customWidth="1"/>
    <col min="7" max="7" width="13.765625" customWidth="1"/>
    <col min="8" max="8" width="13.4609375" customWidth="1"/>
    <col min="9" max="9" width="12.23046875" customWidth="1"/>
    <col min="10" max="10" width="13.15234375" customWidth="1"/>
    <col min="11" max="11" width="13.4609375" customWidth="1"/>
    <col min="12" max="12" width="13.3828125" customWidth="1"/>
    <col min="13" max="13" width="13.84375" customWidth="1"/>
  </cols>
  <sheetData>
    <row r="1" spans="1:13" x14ac:dyDescent="0.4">
      <c r="A1" s="6" t="s">
        <v>82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31.15" x14ac:dyDescent="0.4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3" t="s">
        <v>10</v>
      </c>
      <c r="L2" s="3" t="s">
        <v>11</v>
      </c>
      <c r="M2" s="3" t="s">
        <v>12</v>
      </c>
    </row>
    <row r="3" spans="1:13" x14ac:dyDescent="0.4">
      <c r="A3" s="4" t="s">
        <v>13</v>
      </c>
      <c r="B3" s="4"/>
      <c r="C3" s="4"/>
      <c r="D3" s="4"/>
      <c r="E3" s="4">
        <v>119466</v>
      </c>
      <c r="F3" s="4">
        <v>91958</v>
      </c>
      <c r="G3" s="4">
        <v>89123</v>
      </c>
      <c r="H3" s="4">
        <v>2835</v>
      </c>
      <c r="I3" s="4">
        <v>9</v>
      </c>
      <c r="J3" s="4">
        <v>0</v>
      </c>
      <c r="K3" s="4">
        <v>249</v>
      </c>
      <c r="L3" s="4">
        <v>0</v>
      </c>
      <c r="M3" s="4">
        <v>0</v>
      </c>
    </row>
    <row r="4" spans="1:13" x14ac:dyDescent="0.4">
      <c r="A4" s="5" t="str">
        <f>"220401"</f>
        <v>220401</v>
      </c>
      <c r="B4" s="5" t="s">
        <v>14</v>
      </c>
      <c r="C4" s="5" t="s">
        <v>15</v>
      </c>
      <c r="D4" s="5" t="s">
        <v>16</v>
      </c>
      <c r="E4" s="5">
        <v>28950</v>
      </c>
      <c r="F4" s="5">
        <v>22724</v>
      </c>
      <c r="G4" s="5">
        <v>22274</v>
      </c>
      <c r="H4" s="5">
        <v>450</v>
      </c>
      <c r="I4" s="5">
        <v>2</v>
      </c>
      <c r="J4" s="5">
        <v>0</v>
      </c>
      <c r="K4" s="5">
        <v>54</v>
      </c>
      <c r="L4" s="5">
        <v>0</v>
      </c>
      <c r="M4" s="5">
        <v>0</v>
      </c>
    </row>
    <row r="5" spans="1:13" x14ac:dyDescent="0.4">
      <c r="A5" s="5" t="str">
        <f>"220402"</f>
        <v>220402</v>
      </c>
      <c r="B5" s="5" t="s">
        <v>17</v>
      </c>
      <c r="C5" s="5" t="s">
        <v>15</v>
      </c>
      <c r="D5" s="5" t="s">
        <v>16</v>
      </c>
      <c r="E5" s="5">
        <v>6715</v>
      </c>
      <c r="F5" s="5">
        <v>5307</v>
      </c>
      <c r="G5" s="5">
        <v>5211</v>
      </c>
      <c r="H5" s="5">
        <v>96</v>
      </c>
      <c r="I5" s="5">
        <v>1</v>
      </c>
      <c r="J5" s="5">
        <v>0</v>
      </c>
      <c r="K5" s="5">
        <v>16</v>
      </c>
      <c r="L5" s="5">
        <v>0</v>
      </c>
      <c r="M5" s="5">
        <v>0</v>
      </c>
    </row>
    <row r="6" spans="1:13" x14ac:dyDescent="0.4">
      <c r="A6" s="5" t="str">
        <f>"220403"</f>
        <v>220403</v>
      </c>
      <c r="B6" s="5" t="s">
        <v>18</v>
      </c>
      <c r="C6" s="5" t="s">
        <v>15</v>
      </c>
      <c r="D6" s="5" t="s">
        <v>16</v>
      </c>
      <c r="E6" s="5">
        <v>18867</v>
      </c>
      <c r="F6" s="5">
        <v>14492</v>
      </c>
      <c r="G6" s="5">
        <v>13825</v>
      </c>
      <c r="H6" s="5">
        <v>667</v>
      </c>
      <c r="I6" s="5">
        <v>0</v>
      </c>
      <c r="J6" s="5">
        <v>0</v>
      </c>
      <c r="K6" s="5">
        <v>30</v>
      </c>
      <c r="L6" s="5">
        <v>0</v>
      </c>
      <c r="M6" s="5">
        <v>0</v>
      </c>
    </row>
    <row r="7" spans="1:13" x14ac:dyDescent="0.4">
      <c r="A7" s="5" t="str">
        <f>"220404"</f>
        <v>220404</v>
      </c>
      <c r="B7" s="5" t="s">
        <v>19</v>
      </c>
      <c r="C7" s="5" t="s">
        <v>15</v>
      </c>
      <c r="D7" s="5" t="s">
        <v>16</v>
      </c>
      <c r="E7" s="5">
        <v>32467</v>
      </c>
      <c r="F7" s="5">
        <v>24275</v>
      </c>
      <c r="G7" s="5">
        <v>23366</v>
      </c>
      <c r="H7" s="5">
        <v>909</v>
      </c>
      <c r="I7" s="5">
        <v>3</v>
      </c>
      <c r="J7" s="5">
        <v>0</v>
      </c>
      <c r="K7" s="5">
        <v>43</v>
      </c>
      <c r="L7" s="5">
        <v>0</v>
      </c>
      <c r="M7" s="5">
        <v>0</v>
      </c>
    </row>
    <row r="8" spans="1:13" x14ac:dyDescent="0.4">
      <c r="A8" s="5" t="str">
        <f>"220405"</f>
        <v>220405</v>
      </c>
      <c r="B8" s="5" t="s">
        <v>20</v>
      </c>
      <c r="C8" s="5" t="s">
        <v>15</v>
      </c>
      <c r="D8" s="5" t="s">
        <v>16</v>
      </c>
      <c r="E8" s="5">
        <v>5996</v>
      </c>
      <c r="F8" s="5">
        <v>4702</v>
      </c>
      <c r="G8" s="5">
        <v>4592</v>
      </c>
      <c r="H8" s="5">
        <v>110</v>
      </c>
      <c r="I8" s="5">
        <v>2</v>
      </c>
      <c r="J8" s="5">
        <v>0</v>
      </c>
      <c r="K8" s="5">
        <v>18</v>
      </c>
      <c r="L8" s="5">
        <v>0</v>
      </c>
      <c r="M8" s="5">
        <v>0</v>
      </c>
    </row>
    <row r="9" spans="1:13" x14ac:dyDescent="0.4">
      <c r="A9" s="5" t="str">
        <f>"220406"</f>
        <v>220406</v>
      </c>
      <c r="B9" s="5" t="s">
        <v>21</v>
      </c>
      <c r="C9" s="5" t="s">
        <v>15</v>
      </c>
      <c r="D9" s="5" t="s">
        <v>16</v>
      </c>
      <c r="E9" s="5">
        <v>10367</v>
      </c>
      <c r="F9" s="5">
        <v>8004</v>
      </c>
      <c r="G9" s="5">
        <v>7832</v>
      </c>
      <c r="H9" s="5">
        <v>172</v>
      </c>
      <c r="I9" s="5">
        <v>0</v>
      </c>
      <c r="J9" s="5">
        <v>0</v>
      </c>
      <c r="K9" s="5">
        <v>14</v>
      </c>
      <c r="L9" s="5">
        <v>0</v>
      </c>
      <c r="M9" s="5">
        <v>0</v>
      </c>
    </row>
    <row r="10" spans="1:13" x14ac:dyDescent="0.4">
      <c r="A10" s="5" t="str">
        <f>"220407"</f>
        <v>220407</v>
      </c>
      <c r="B10" s="5" t="s">
        <v>22</v>
      </c>
      <c r="C10" s="5" t="s">
        <v>15</v>
      </c>
      <c r="D10" s="5" t="s">
        <v>16</v>
      </c>
      <c r="E10" s="5">
        <v>4180</v>
      </c>
      <c r="F10" s="5">
        <v>3277</v>
      </c>
      <c r="G10" s="5">
        <v>3161</v>
      </c>
      <c r="H10" s="5">
        <v>116</v>
      </c>
      <c r="I10" s="5">
        <v>1</v>
      </c>
      <c r="J10" s="5">
        <v>0</v>
      </c>
      <c r="K10" s="5">
        <v>12</v>
      </c>
      <c r="L10" s="5">
        <v>0</v>
      </c>
      <c r="M10" s="5">
        <v>0</v>
      </c>
    </row>
    <row r="11" spans="1:13" x14ac:dyDescent="0.4">
      <c r="A11" s="5" t="str">
        <f>"220408"</f>
        <v>220408</v>
      </c>
      <c r="B11" s="5" t="s">
        <v>23</v>
      </c>
      <c r="C11" s="5" t="s">
        <v>15</v>
      </c>
      <c r="D11" s="5" t="s">
        <v>16</v>
      </c>
      <c r="E11" s="5">
        <v>11924</v>
      </c>
      <c r="F11" s="5">
        <v>9177</v>
      </c>
      <c r="G11" s="5">
        <v>8862</v>
      </c>
      <c r="H11" s="5">
        <v>315</v>
      </c>
      <c r="I11" s="5">
        <v>0</v>
      </c>
      <c r="J11" s="5">
        <v>0</v>
      </c>
      <c r="K11" s="5">
        <v>62</v>
      </c>
      <c r="L11" s="5">
        <v>0</v>
      </c>
      <c r="M11" s="5">
        <v>0</v>
      </c>
    </row>
    <row r="12" spans="1:13" x14ac:dyDescent="0.4">
      <c r="A12" s="4" t="s">
        <v>24</v>
      </c>
      <c r="B12" s="4"/>
      <c r="C12" s="4"/>
      <c r="D12" s="4"/>
      <c r="E12" s="4">
        <v>76315</v>
      </c>
      <c r="F12" s="4">
        <v>61092</v>
      </c>
      <c r="G12" s="4">
        <v>60633</v>
      </c>
      <c r="H12" s="4">
        <v>459</v>
      </c>
      <c r="I12" s="4">
        <v>1</v>
      </c>
      <c r="J12" s="4">
        <v>0</v>
      </c>
      <c r="K12" s="4">
        <v>304</v>
      </c>
      <c r="L12" s="4">
        <v>0</v>
      </c>
      <c r="M12" s="4">
        <v>0</v>
      </c>
    </row>
    <row r="13" spans="1:13" x14ac:dyDescent="0.4">
      <c r="A13" s="5" t="str">
        <f>"220701"</f>
        <v>220701</v>
      </c>
      <c r="B13" s="5" t="s">
        <v>25</v>
      </c>
      <c r="C13" s="5" t="s">
        <v>26</v>
      </c>
      <c r="D13" s="5" t="s">
        <v>16</v>
      </c>
      <c r="E13" s="5">
        <v>33505</v>
      </c>
      <c r="F13" s="5">
        <v>27453</v>
      </c>
      <c r="G13" s="5">
        <v>27246</v>
      </c>
      <c r="H13" s="5">
        <v>207</v>
      </c>
      <c r="I13" s="5">
        <v>0</v>
      </c>
      <c r="J13" s="5">
        <v>0</v>
      </c>
      <c r="K13" s="5">
        <v>65</v>
      </c>
      <c r="L13" s="5">
        <v>0</v>
      </c>
      <c r="M13" s="5">
        <v>0</v>
      </c>
    </row>
    <row r="14" spans="1:13" x14ac:dyDescent="0.4">
      <c r="A14" s="5" t="str">
        <f>"220702"</f>
        <v>220702</v>
      </c>
      <c r="B14" s="5" t="s">
        <v>27</v>
      </c>
      <c r="C14" s="5" t="s">
        <v>26</v>
      </c>
      <c r="D14" s="5" t="s">
        <v>16</v>
      </c>
      <c r="E14" s="5">
        <v>8157</v>
      </c>
      <c r="F14" s="5">
        <v>6376</v>
      </c>
      <c r="G14" s="5">
        <v>6327</v>
      </c>
      <c r="H14" s="5">
        <v>49</v>
      </c>
      <c r="I14" s="5">
        <v>0</v>
      </c>
      <c r="J14" s="5">
        <v>0</v>
      </c>
      <c r="K14" s="5">
        <v>29</v>
      </c>
      <c r="L14" s="5">
        <v>0</v>
      </c>
      <c r="M14" s="5">
        <v>0</v>
      </c>
    </row>
    <row r="15" spans="1:13" x14ac:dyDescent="0.4">
      <c r="A15" s="5" t="str">
        <f>"220703"</f>
        <v>220703</v>
      </c>
      <c r="B15" s="5" t="s">
        <v>28</v>
      </c>
      <c r="C15" s="5" t="s">
        <v>26</v>
      </c>
      <c r="D15" s="5" t="s">
        <v>16</v>
      </c>
      <c r="E15" s="5">
        <v>11223</v>
      </c>
      <c r="F15" s="5">
        <v>8681</v>
      </c>
      <c r="G15" s="5">
        <v>8603</v>
      </c>
      <c r="H15" s="5">
        <v>78</v>
      </c>
      <c r="I15" s="5">
        <v>0</v>
      </c>
      <c r="J15" s="5">
        <v>0</v>
      </c>
      <c r="K15" s="5">
        <v>20</v>
      </c>
      <c r="L15" s="5">
        <v>0</v>
      </c>
      <c r="M15" s="5">
        <v>0</v>
      </c>
    </row>
    <row r="16" spans="1:13" x14ac:dyDescent="0.4">
      <c r="A16" s="5" t="str">
        <f>"220704"</f>
        <v>220704</v>
      </c>
      <c r="B16" s="5" t="s">
        <v>29</v>
      </c>
      <c r="C16" s="5" t="s">
        <v>26</v>
      </c>
      <c r="D16" s="5" t="s">
        <v>16</v>
      </c>
      <c r="E16" s="5">
        <v>12071</v>
      </c>
      <c r="F16" s="5">
        <v>9743</v>
      </c>
      <c r="G16" s="5">
        <v>9673</v>
      </c>
      <c r="H16" s="5">
        <v>70</v>
      </c>
      <c r="I16" s="5">
        <v>1</v>
      </c>
      <c r="J16" s="5">
        <v>0</v>
      </c>
      <c r="K16" s="5">
        <v>33</v>
      </c>
      <c r="L16" s="5">
        <v>0</v>
      </c>
      <c r="M16" s="5">
        <v>0</v>
      </c>
    </row>
    <row r="17" spans="1:13" x14ac:dyDescent="0.4">
      <c r="A17" s="5" t="str">
        <f>"220705"</f>
        <v>220705</v>
      </c>
      <c r="B17" s="5" t="s">
        <v>30</v>
      </c>
      <c r="C17" s="5" t="s">
        <v>26</v>
      </c>
      <c r="D17" s="5" t="s">
        <v>16</v>
      </c>
      <c r="E17" s="5">
        <v>5535</v>
      </c>
      <c r="F17" s="5">
        <v>4285</v>
      </c>
      <c r="G17" s="5">
        <v>4256</v>
      </c>
      <c r="H17" s="5">
        <v>29</v>
      </c>
      <c r="I17" s="5">
        <v>0</v>
      </c>
      <c r="J17" s="5">
        <v>0</v>
      </c>
      <c r="K17" s="5">
        <v>149</v>
      </c>
      <c r="L17" s="5">
        <v>0</v>
      </c>
      <c r="M17" s="5">
        <v>0</v>
      </c>
    </row>
    <row r="18" spans="1:13" x14ac:dyDescent="0.4">
      <c r="A18" s="5" t="str">
        <f>"220706"</f>
        <v>220706</v>
      </c>
      <c r="B18" s="5" t="s">
        <v>31</v>
      </c>
      <c r="C18" s="5" t="s">
        <v>26</v>
      </c>
      <c r="D18" s="5" t="s">
        <v>16</v>
      </c>
      <c r="E18" s="5">
        <v>5824</v>
      </c>
      <c r="F18" s="5">
        <v>4554</v>
      </c>
      <c r="G18" s="5">
        <v>4528</v>
      </c>
      <c r="H18" s="5">
        <v>26</v>
      </c>
      <c r="I18" s="5">
        <v>0</v>
      </c>
      <c r="J18" s="5">
        <v>0</v>
      </c>
      <c r="K18" s="5">
        <v>8</v>
      </c>
      <c r="L18" s="5">
        <v>0</v>
      </c>
      <c r="M18" s="5">
        <v>0</v>
      </c>
    </row>
    <row r="19" spans="1:13" x14ac:dyDescent="0.4">
      <c r="A19" s="4" t="s">
        <v>32</v>
      </c>
      <c r="B19" s="4"/>
      <c r="C19" s="4"/>
      <c r="D19" s="4"/>
      <c r="E19" s="4">
        <v>57764</v>
      </c>
      <c r="F19" s="4">
        <v>47047</v>
      </c>
      <c r="G19" s="4">
        <v>46496</v>
      </c>
      <c r="H19" s="4">
        <v>551</v>
      </c>
      <c r="I19" s="4">
        <v>3</v>
      </c>
      <c r="J19" s="4">
        <v>0</v>
      </c>
      <c r="K19" s="4">
        <v>146</v>
      </c>
      <c r="L19" s="4">
        <v>0</v>
      </c>
      <c r="M19" s="4">
        <v>0</v>
      </c>
    </row>
    <row r="20" spans="1:13" x14ac:dyDescent="0.4">
      <c r="A20" s="5" t="str">
        <f>"220901"</f>
        <v>220901</v>
      </c>
      <c r="B20" s="5" t="s">
        <v>33</v>
      </c>
      <c r="C20" s="5" t="s">
        <v>34</v>
      </c>
      <c r="D20" s="5" t="s">
        <v>16</v>
      </c>
      <c r="E20" s="5">
        <v>34074</v>
      </c>
      <c r="F20" s="5">
        <v>28247</v>
      </c>
      <c r="G20" s="5">
        <v>27974</v>
      </c>
      <c r="H20" s="5">
        <v>273</v>
      </c>
      <c r="I20" s="5">
        <v>3</v>
      </c>
      <c r="J20" s="5">
        <v>0</v>
      </c>
      <c r="K20" s="5">
        <v>90</v>
      </c>
      <c r="L20" s="5">
        <v>0</v>
      </c>
      <c r="M20" s="5">
        <v>0</v>
      </c>
    </row>
    <row r="21" spans="1:13" x14ac:dyDescent="0.4">
      <c r="A21" s="5" t="str">
        <f>"220903"</f>
        <v>220903</v>
      </c>
      <c r="B21" s="5" t="s">
        <v>35</v>
      </c>
      <c r="C21" s="5" t="s">
        <v>34</v>
      </c>
      <c r="D21" s="5" t="s">
        <v>16</v>
      </c>
      <c r="E21" s="5">
        <v>4344</v>
      </c>
      <c r="F21" s="5">
        <v>3397</v>
      </c>
      <c r="G21" s="5">
        <v>3348</v>
      </c>
      <c r="H21" s="5">
        <v>49</v>
      </c>
      <c r="I21" s="5">
        <v>0</v>
      </c>
      <c r="J21" s="5">
        <v>0</v>
      </c>
      <c r="K21" s="5">
        <v>14</v>
      </c>
      <c r="L21" s="5">
        <v>0</v>
      </c>
      <c r="M21" s="5">
        <v>0</v>
      </c>
    </row>
    <row r="22" spans="1:13" x14ac:dyDescent="0.4">
      <c r="A22" s="5" t="str">
        <f>"220904"</f>
        <v>220904</v>
      </c>
      <c r="B22" s="5" t="s">
        <v>36</v>
      </c>
      <c r="C22" s="5" t="s">
        <v>34</v>
      </c>
      <c r="D22" s="5" t="s">
        <v>16</v>
      </c>
      <c r="E22" s="5">
        <v>5041</v>
      </c>
      <c r="F22" s="5">
        <v>3879</v>
      </c>
      <c r="G22" s="5">
        <v>3782</v>
      </c>
      <c r="H22" s="5">
        <v>97</v>
      </c>
      <c r="I22" s="5">
        <v>0</v>
      </c>
      <c r="J22" s="5">
        <v>0</v>
      </c>
      <c r="K22" s="5">
        <v>13</v>
      </c>
      <c r="L22" s="5">
        <v>0</v>
      </c>
      <c r="M22" s="5">
        <v>0</v>
      </c>
    </row>
    <row r="23" spans="1:13" x14ac:dyDescent="0.4">
      <c r="A23" s="5" t="str">
        <f>"220906"</f>
        <v>220906</v>
      </c>
      <c r="B23" s="5" t="s">
        <v>37</v>
      </c>
      <c r="C23" s="5" t="s">
        <v>34</v>
      </c>
      <c r="D23" s="5" t="s">
        <v>16</v>
      </c>
      <c r="E23" s="5">
        <v>3227</v>
      </c>
      <c r="F23" s="5">
        <v>2593</v>
      </c>
      <c r="G23" s="5">
        <v>2550</v>
      </c>
      <c r="H23" s="5">
        <v>43</v>
      </c>
      <c r="I23" s="5">
        <v>0</v>
      </c>
      <c r="J23" s="5">
        <v>0</v>
      </c>
      <c r="K23" s="5">
        <v>4</v>
      </c>
      <c r="L23" s="5">
        <v>0</v>
      </c>
      <c r="M23" s="5">
        <v>0</v>
      </c>
    </row>
    <row r="24" spans="1:13" x14ac:dyDescent="0.4">
      <c r="A24" s="5" t="str">
        <f>"220907"</f>
        <v>220907</v>
      </c>
      <c r="B24" s="5" t="s">
        <v>38</v>
      </c>
      <c r="C24" s="5" t="s">
        <v>34</v>
      </c>
      <c r="D24" s="5" t="s">
        <v>16</v>
      </c>
      <c r="E24" s="5">
        <v>6680</v>
      </c>
      <c r="F24" s="5">
        <v>5422</v>
      </c>
      <c r="G24" s="5">
        <v>5366</v>
      </c>
      <c r="H24" s="5">
        <v>56</v>
      </c>
      <c r="I24" s="5">
        <v>0</v>
      </c>
      <c r="J24" s="5">
        <v>0</v>
      </c>
      <c r="K24" s="5">
        <v>14</v>
      </c>
      <c r="L24" s="5">
        <v>0</v>
      </c>
      <c r="M24" s="5">
        <v>0</v>
      </c>
    </row>
    <row r="25" spans="1:13" x14ac:dyDescent="0.4">
      <c r="A25" s="5" t="str">
        <f>"220908"</f>
        <v>220908</v>
      </c>
      <c r="B25" s="5" t="s">
        <v>39</v>
      </c>
      <c r="C25" s="5" t="s">
        <v>34</v>
      </c>
      <c r="D25" s="5" t="s">
        <v>16</v>
      </c>
      <c r="E25" s="5">
        <v>4398</v>
      </c>
      <c r="F25" s="5">
        <v>3509</v>
      </c>
      <c r="G25" s="5">
        <v>3476</v>
      </c>
      <c r="H25" s="5">
        <v>33</v>
      </c>
      <c r="I25" s="5">
        <v>0</v>
      </c>
      <c r="J25" s="5">
        <v>0</v>
      </c>
      <c r="K25" s="5">
        <v>11</v>
      </c>
      <c r="L25" s="5">
        <v>0</v>
      </c>
      <c r="M25" s="5">
        <v>0</v>
      </c>
    </row>
    <row r="26" spans="1:13" x14ac:dyDescent="0.4">
      <c r="A26" s="4" t="s">
        <v>40</v>
      </c>
      <c r="B26" s="4"/>
      <c r="C26" s="4"/>
      <c r="D26" s="4"/>
      <c r="E26" s="4">
        <v>33196</v>
      </c>
      <c r="F26" s="4">
        <v>27020</v>
      </c>
      <c r="G26" s="4">
        <v>26552</v>
      </c>
      <c r="H26" s="4">
        <v>468</v>
      </c>
      <c r="I26" s="4">
        <v>6</v>
      </c>
      <c r="J26" s="4">
        <v>0</v>
      </c>
      <c r="K26" s="4">
        <v>70</v>
      </c>
      <c r="L26" s="4">
        <v>0</v>
      </c>
      <c r="M26" s="4">
        <v>0</v>
      </c>
    </row>
    <row r="27" spans="1:13" x14ac:dyDescent="0.4">
      <c r="A27" s="5" t="str">
        <f>"221001"</f>
        <v>221001</v>
      </c>
      <c r="B27" s="5" t="s">
        <v>41</v>
      </c>
      <c r="C27" s="5" t="s">
        <v>42</v>
      </c>
      <c r="D27" s="5" t="s">
        <v>16</v>
      </c>
      <c r="E27" s="5">
        <v>1302</v>
      </c>
      <c r="F27" s="5">
        <v>1137</v>
      </c>
      <c r="G27" s="5">
        <v>998</v>
      </c>
      <c r="H27" s="5">
        <v>139</v>
      </c>
      <c r="I27" s="5">
        <v>1</v>
      </c>
      <c r="J27" s="5">
        <v>0</v>
      </c>
      <c r="K27" s="5">
        <v>3</v>
      </c>
      <c r="L27" s="5">
        <v>0</v>
      </c>
      <c r="M27" s="5">
        <v>0</v>
      </c>
    </row>
    <row r="28" spans="1:13" x14ac:dyDescent="0.4">
      <c r="A28" s="5" t="str">
        <f>"221002"</f>
        <v>221002</v>
      </c>
      <c r="B28" s="5" t="s">
        <v>43</v>
      </c>
      <c r="C28" s="5" t="s">
        <v>42</v>
      </c>
      <c r="D28" s="5" t="s">
        <v>16</v>
      </c>
      <c r="E28" s="5">
        <v>16239</v>
      </c>
      <c r="F28" s="5">
        <v>13153</v>
      </c>
      <c r="G28" s="5">
        <v>13047</v>
      </c>
      <c r="H28" s="5">
        <v>106</v>
      </c>
      <c r="I28" s="5">
        <v>1</v>
      </c>
      <c r="J28" s="5">
        <v>0</v>
      </c>
      <c r="K28" s="5">
        <v>27</v>
      </c>
      <c r="L28" s="5">
        <v>0</v>
      </c>
      <c r="M28" s="5">
        <v>0</v>
      </c>
    </row>
    <row r="29" spans="1:13" x14ac:dyDescent="0.4">
      <c r="A29" s="5" t="str">
        <f>"221003"</f>
        <v>221003</v>
      </c>
      <c r="B29" s="5" t="s">
        <v>44</v>
      </c>
      <c r="C29" s="5" t="s">
        <v>42</v>
      </c>
      <c r="D29" s="5" t="s">
        <v>16</v>
      </c>
      <c r="E29" s="5">
        <v>2988</v>
      </c>
      <c r="F29" s="5">
        <v>2386</v>
      </c>
      <c r="G29" s="5">
        <v>2347</v>
      </c>
      <c r="H29" s="5">
        <v>39</v>
      </c>
      <c r="I29" s="5">
        <v>1</v>
      </c>
      <c r="J29" s="5">
        <v>0</v>
      </c>
      <c r="K29" s="5">
        <v>5</v>
      </c>
      <c r="L29" s="5">
        <v>0</v>
      </c>
      <c r="M29" s="5">
        <v>0</v>
      </c>
    </row>
    <row r="30" spans="1:13" x14ac:dyDescent="0.4">
      <c r="A30" s="5" t="str">
        <f>"221004"</f>
        <v>221004</v>
      </c>
      <c r="B30" s="5" t="s">
        <v>45</v>
      </c>
      <c r="C30" s="5" t="s">
        <v>42</v>
      </c>
      <c r="D30" s="5" t="s">
        <v>16</v>
      </c>
      <c r="E30" s="5">
        <v>9160</v>
      </c>
      <c r="F30" s="5">
        <v>7492</v>
      </c>
      <c r="G30" s="5">
        <v>7370</v>
      </c>
      <c r="H30" s="5">
        <v>122</v>
      </c>
      <c r="I30" s="5">
        <v>3</v>
      </c>
      <c r="J30" s="5">
        <v>0</v>
      </c>
      <c r="K30" s="5">
        <v>26</v>
      </c>
      <c r="L30" s="5">
        <v>0</v>
      </c>
      <c r="M30" s="5">
        <v>0</v>
      </c>
    </row>
    <row r="31" spans="1:13" x14ac:dyDescent="0.4">
      <c r="A31" s="5" t="str">
        <f>"221005"</f>
        <v>221005</v>
      </c>
      <c r="B31" s="5" t="s">
        <v>46</v>
      </c>
      <c r="C31" s="5" t="s">
        <v>42</v>
      </c>
      <c r="D31" s="5" t="s">
        <v>16</v>
      </c>
      <c r="E31" s="5">
        <v>3507</v>
      </c>
      <c r="F31" s="5">
        <v>2852</v>
      </c>
      <c r="G31" s="5">
        <v>2790</v>
      </c>
      <c r="H31" s="5">
        <v>62</v>
      </c>
      <c r="I31" s="5">
        <v>0</v>
      </c>
      <c r="J31" s="5">
        <v>0</v>
      </c>
      <c r="K31" s="5">
        <v>9</v>
      </c>
      <c r="L31" s="5">
        <v>0</v>
      </c>
      <c r="M31" s="5">
        <v>0</v>
      </c>
    </row>
    <row r="32" spans="1:13" x14ac:dyDescent="0.4">
      <c r="A32" s="4" t="s">
        <v>47</v>
      </c>
      <c r="B32" s="4"/>
      <c r="C32" s="4"/>
      <c r="D32" s="4"/>
      <c r="E32" s="4">
        <v>119354</v>
      </c>
      <c r="F32" s="4">
        <v>93781</v>
      </c>
      <c r="G32" s="4">
        <v>92740</v>
      </c>
      <c r="H32" s="4">
        <v>1041</v>
      </c>
      <c r="I32" s="4">
        <v>1</v>
      </c>
      <c r="J32" s="4">
        <v>0</v>
      </c>
      <c r="K32" s="4">
        <v>494</v>
      </c>
      <c r="L32" s="4">
        <v>0</v>
      </c>
      <c r="M32" s="4">
        <v>0</v>
      </c>
    </row>
    <row r="33" spans="1:13" x14ac:dyDescent="0.4">
      <c r="A33" s="5" t="str">
        <f>"221301"</f>
        <v>221301</v>
      </c>
      <c r="B33" s="5" t="s">
        <v>48</v>
      </c>
      <c r="C33" s="5" t="s">
        <v>49</v>
      </c>
      <c r="D33" s="5" t="s">
        <v>16</v>
      </c>
      <c r="E33" s="5">
        <v>2980</v>
      </c>
      <c r="F33" s="5">
        <v>2429</v>
      </c>
      <c r="G33" s="5">
        <v>2392</v>
      </c>
      <c r="H33" s="5">
        <v>37</v>
      </c>
      <c r="I33" s="5">
        <v>0</v>
      </c>
      <c r="J33" s="5">
        <v>0</v>
      </c>
      <c r="K33" s="5">
        <v>10</v>
      </c>
      <c r="L33" s="5">
        <v>0</v>
      </c>
      <c r="M33" s="5">
        <v>0</v>
      </c>
    </row>
    <row r="34" spans="1:13" x14ac:dyDescent="0.4">
      <c r="A34" s="5" t="str">
        <f>"221302"</f>
        <v>221302</v>
      </c>
      <c r="B34" s="5" t="s">
        <v>50</v>
      </c>
      <c r="C34" s="5" t="s">
        <v>49</v>
      </c>
      <c r="D34" s="5" t="s">
        <v>16</v>
      </c>
      <c r="E34" s="5">
        <v>3294</v>
      </c>
      <c r="F34" s="5">
        <v>2617</v>
      </c>
      <c r="G34" s="5">
        <v>2586</v>
      </c>
      <c r="H34" s="5">
        <v>31</v>
      </c>
      <c r="I34" s="5">
        <v>0</v>
      </c>
      <c r="J34" s="5">
        <v>0</v>
      </c>
      <c r="K34" s="5">
        <v>3</v>
      </c>
      <c r="L34" s="5">
        <v>0</v>
      </c>
      <c r="M34" s="5">
        <v>0</v>
      </c>
    </row>
    <row r="35" spans="1:13" x14ac:dyDescent="0.4">
      <c r="A35" s="5" t="str">
        <f>"221303"</f>
        <v>221303</v>
      </c>
      <c r="B35" s="5" t="s">
        <v>51</v>
      </c>
      <c r="C35" s="5" t="s">
        <v>49</v>
      </c>
      <c r="D35" s="5" t="s">
        <v>16</v>
      </c>
      <c r="E35" s="5">
        <v>41211</v>
      </c>
      <c r="F35" s="5">
        <v>33331</v>
      </c>
      <c r="G35" s="5">
        <v>33082</v>
      </c>
      <c r="H35" s="5">
        <v>249</v>
      </c>
      <c r="I35" s="5">
        <v>0</v>
      </c>
      <c r="J35" s="5">
        <v>0</v>
      </c>
      <c r="K35" s="5">
        <v>171</v>
      </c>
      <c r="L35" s="5">
        <v>0</v>
      </c>
      <c r="M35" s="5">
        <v>0</v>
      </c>
    </row>
    <row r="36" spans="1:13" x14ac:dyDescent="0.4">
      <c r="A36" s="5" t="str">
        <f>"221304"</f>
        <v>221304</v>
      </c>
      <c r="B36" s="5" t="s">
        <v>52</v>
      </c>
      <c r="C36" s="5" t="s">
        <v>49</v>
      </c>
      <c r="D36" s="5" t="s">
        <v>16</v>
      </c>
      <c r="E36" s="5">
        <v>3166</v>
      </c>
      <c r="F36" s="5">
        <v>2411</v>
      </c>
      <c r="G36" s="5">
        <v>2381</v>
      </c>
      <c r="H36" s="5">
        <v>30</v>
      </c>
      <c r="I36" s="5">
        <v>0</v>
      </c>
      <c r="J36" s="5">
        <v>0</v>
      </c>
      <c r="K36" s="5">
        <v>8</v>
      </c>
      <c r="L36" s="5">
        <v>0</v>
      </c>
      <c r="M36" s="5">
        <v>0</v>
      </c>
    </row>
    <row r="37" spans="1:13" x14ac:dyDescent="0.4">
      <c r="A37" s="5" t="str">
        <f>"221305"</f>
        <v>221305</v>
      </c>
      <c r="B37" s="5" t="s">
        <v>53</v>
      </c>
      <c r="C37" s="5" t="s">
        <v>49</v>
      </c>
      <c r="D37" s="5" t="s">
        <v>16</v>
      </c>
      <c r="E37" s="5">
        <v>5248</v>
      </c>
      <c r="F37" s="5">
        <v>4140</v>
      </c>
      <c r="G37" s="5">
        <v>4059</v>
      </c>
      <c r="H37" s="5">
        <v>81</v>
      </c>
      <c r="I37" s="5">
        <v>0</v>
      </c>
      <c r="J37" s="5">
        <v>0</v>
      </c>
      <c r="K37" s="5">
        <v>25</v>
      </c>
      <c r="L37" s="5">
        <v>0</v>
      </c>
      <c r="M37" s="5">
        <v>0</v>
      </c>
    </row>
    <row r="38" spans="1:13" x14ac:dyDescent="0.4">
      <c r="A38" s="5" t="str">
        <f>"221306"</f>
        <v>221306</v>
      </c>
      <c r="B38" s="5" t="s">
        <v>54</v>
      </c>
      <c r="C38" s="5" t="s">
        <v>49</v>
      </c>
      <c r="D38" s="5" t="s">
        <v>16</v>
      </c>
      <c r="E38" s="5">
        <v>6692</v>
      </c>
      <c r="F38" s="5">
        <v>5138</v>
      </c>
      <c r="G38" s="5">
        <v>5055</v>
      </c>
      <c r="H38" s="5">
        <v>83</v>
      </c>
      <c r="I38" s="5">
        <v>0</v>
      </c>
      <c r="J38" s="5">
        <v>0</v>
      </c>
      <c r="K38" s="5">
        <v>4</v>
      </c>
      <c r="L38" s="5">
        <v>0</v>
      </c>
      <c r="M38" s="5">
        <v>0</v>
      </c>
    </row>
    <row r="39" spans="1:13" x14ac:dyDescent="0.4">
      <c r="A39" s="5" t="str">
        <f>"221307"</f>
        <v>221307</v>
      </c>
      <c r="B39" s="5" t="s">
        <v>55</v>
      </c>
      <c r="C39" s="5" t="s">
        <v>49</v>
      </c>
      <c r="D39" s="5" t="s">
        <v>16</v>
      </c>
      <c r="E39" s="5">
        <v>2780</v>
      </c>
      <c r="F39" s="5">
        <v>2209</v>
      </c>
      <c r="G39" s="5">
        <v>2191</v>
      </c>
      <c r="H39" s="5">
        <v>18</v>
      </c>
      <c r="I39" s="5">
        <v>0</v>
      </c>
      <c r="J39" s="5">
        <v>0</v>
      </c>
      <c r="K39" s="5">
        <v>2</v>
      </c>
      <c r="L39" s="5">
        <v>0</v>
      </c>
      <c r="M39" s="5">
        <v>0</v>
      </c>
    </row>
    <row r="40" spans="1:13" x14ac:dyDescent="0.4">
      <c r="A40" s="5" t="str">
        <f>"221308"</f>
        <v>221308</v>
      </c>
      <c r="B40" s="5" t="s">
        <v>56</v>
      </c>
      <c r="C40" s="5" t="s">
        <v>49</v>
      </c>
      <c r="D40" s="5" t="s">
        <v>16</v>
      </c>
      <c r="E40" s="5">
        <v>2331</v>
      </c>
      <c r="F40" s="5">
        <v>1910</v>
      </c>
      <c r="G40" s="5">
        <v>1871</v>
      </c>
      <c r="H40" s="5">
        <v>39</v>
      </c>
      <c r="I40" s="5">
        <v>1</v>
      </c>
      <c r="J40" s="5">
        <v>0</v>
      </c>
      <c r="K40" s="5">
        <v>2</v>
      </c>
      <c r="L40" s="5">
        <v>0</v>
      </c>
      <c r="M40" s="5">
        <v>0</v>
      </c>
    </row>
    <row r="41" spans="1:13" x14ac:dyDescent="0.4">
      <c r="A41" s="5" t="str">
        <f>"221309"</f>
        <v>221309</v>
      </c>
      <c r="B41" s="5" t="s">
        <v>57</v>
      </c>
      <c r="C41" s="5" t="s">
        <v>49</v>
      </c>
      <c r="D41" s="5" t="s">
        <v>16</v>
      </c>
      <c r="E41" s="5">
        <v>13929</v>
      </c>
      <c r="F41" s="5">
        <v>10716</v>
      </c>
      <c r="G41" s="5">
        <v>10568</v>
      </c>
      <c r="H41" s="5">
        <v>148</v>
      </c>
      <c r="I41" s="5">
        <v>0</v>
      </c>
      <c r="J41" s="5">
        <v>0</v>
      </c>
      <c r="K41" s="5">
        <v>29</v>
      </c>
      <c r="L41" s="5">
        <v>0</v>
      </c>
      <c r="M41" s="5">
        <v>0</v>
      </c>
    </row>
    <row r="42" spans="1:13" x14ac:dyDescent="0.4">
      <c r="A42" s="5" t="str">
        <f>"221310"</f>
        <v>221310</v>
      </c>
      <c r="B42" s="5" t="s">
        <v>58</v>
      </c>
      <c r="C42" s="5" t="s">
        <v>49</v>
      </c>
      <c r="D42" s="5" t="s">
        <v>16</v>
      </c>
      <c r="E42" s="5">
        <v>4395</v>
      </c>
      <c r="F42" s="5">
        <v>3393</v>
      </c>
      <c r="G42" s="5">
        <v>3371</v>
      </c>
      <c r="H42" s="5">
        <v>22</v>
      </c>
      <c r="I42" s="5">
        <v>0</v>
      </c>
      <c r="J42" s="5">
        <v>0</v>
      </c>
      <c r="K42" s="5">
        <v>8</v>
      </c>
      <c r="L42" s="5">
        <v>0</v>
      </c>
      <c r="M42" s="5">
        <v>0</v>
      </c>
    </row>
    <row r="43" spans="1:13" x14ac:dyDescent="0.4">
      <c r="A43" s="5" t="str">
        <f>"221311"</f>
        <v>221311</v>
      </c>
      <c r="B43" s="5" t="s">
        <v>59</v>
      </c>
      <c r="C43" s="5" t="s">
        <v>49</v>
      </c>
      <c r="D43" s="5" t="s">
        <v>16</v>
      </c>
      <c r="E43" s="5">
        <v>4899</v>
      </c>
      <c r="F43" s="5">
        <v>3891</v>
      </c>
      <c r="G43" s="5">
        <v>3856</v>
      </c>
      <c r="H43" s="5">
        <v>35</v>
      </c>
      <c r="I43" s="5">
        <v>0</v>
      </c>
      <c r="J43" s="5">
        <v>0</v>
      </c>
      <c r="K43" s="5">
        <v>12</v>
      </c>
      <c r="L43" s="5">
        <v>0</v>
      </c>
      <c r="M43" s="5">
        <v>0</v>
      </c>
    </row>
    <row r="44" spans="1:13" x14ac:dyDescent="0.4">
      <c r="A44" s="5" t="str">
        <f>"221312"</f>
        <v>221312</v>
      </c>
      <c r="B44" s="5" t="s">
        <v>60</v>
      </c>
      <c r="C44" s="5" t="s">
        <v>49</v>
      </c>
      <c r="D44" s="5" t="s">
        <v>16</v>
      </c>
      <c r="E44" s="5">
        <v>16470</v>
      </c>
      <c r="F44" s="5">
        <v>12505</v>
      </c>
      <c r="G44" s="5">
        <v>12350</v>
      </c>
      <c r="H44" s="5">
        <v>155</v>
      </c>
      <c r="I44" s="5">
        <v>0</v>
      </c>
      <c r="J44" s="5">
        <v>0</v>
      </c>
      <c r="K44" s="5">
        <v>193</v>
      </c>
      <c r="L44" s="5">
        <v>0</v>
      </c>
      <c r="M44" s="5">
        <v>0</v>
      </c>
    </row>
    <row r="45" spans="1:13" x14ac:dyDescent="0.4">
      <c r="A45" s="5" t="str">
        <f>"221313"</f>
        <v>221313</v>
      </c>
      <c r="B45" s="5" t="s">
        <v>61</v>
      </c>
      <c r="C45" s="5" t="s">
        <v>49</v>
      </c>
      <c r="D45" s="5" t="s">
        <v>16</v>
      </c>
      <c r="E45" s="5">
        <v>11959</v>
      </c>
      <c r="F45" s="5">
        <v>9091</v>
      </c>
      <c r="G45" s="5">
        <v>8978</v>
      </c>
      <c r="H45" s="5">
        <v>113</v>
      </c>
      <c r="I45" s="5">
        <v>0</v>
      </c>
      <c r="J45" s="5">
        <v>0</v>
      </c>
      <c r="K45" s="5">
        <v>27</v>
      </c>
      <c r="L45" s="5">
        <v>0</v>
      </c>
      <c r="M45" s="5">
        <v>0</v>
      </c>
    </row>
    <row r="46" spans="1:13" x14ac:dyDescent="0.4">
      <c r="A46" s="4" t="s">
        <v>62</v>
      </c>
      <c r="B46" s="4"/>
      <c r="C46" s="4"/>
      <c r="D46" s="4"/>
      <c r="E46" s="4">
        <v>105237</v>
      </c>
      <c r="F46" s="4">
        <v>84031</v>
      </c>
      <c r="G46" s="4">
        <v>83037</v>
      </c>
      <c r="H46" s="4">
        <v>994</v>
      </c>
      <c r="I46" s="4">
        <v>3</v>
      </c>
      <c r="J46" s="4">
        <v>0</v>
      </c>
      <c r="K46" s="4">
        <v>516</v>
      </c>
      <c r="L46" s="4">
        <v>0</v>
      </c>
      <c r="M46" s="4">
        <v>0</v>
      </c>
    </row>
    <row r="47" spans="1:13" x14ac:dyDescent="0.4">
      <c r="A47" s="5" t="str">
        <f>"221401"</f>
        <v>221401</v>
      </c>
      <c r="B47" s="5" t="s">
        <v>63</v>
      </c>
      <c r="C47" s="5" t="s">
        <v>64</v>
      </c>
      <c r="D47" s="5" t="s">
        <v>16</v>
      </c>
      <c r="E47" s="5">
        <v>51738</v>
      </c>
      <c r="F47" s="5">
        <v>42230</v>
      </c>
      <c r="G47" s="5">
        <v>41754</v>
      </c>
      <c r="H47" s="5">
        <v>476</v>
      </c>
      <c r="I47" s="5">
        <v>2</v>
      </c>
      <c r="J47" s="5">
        <v>0</v>
      </c>
      <c r="K47" s="5">
        <v>96</v>
      </c>
      <c r="L47" s="5">
        <v>0</v>
      </c>
      <c r="M47" s="5">
        <v>0</v>
      </c>
    </row>
    <row r="48" spans="1:13" x14ac:dyDescent="0.4">
      <c r="A48" s="5" t="str">
        <f>"221402"</f>
        <v>221402</v>
      </c>
      <c r="B48" s="5" t="s">
        <v>65</v>
      </c>
      <c r="C48" s="5" t="s">
        <v>64</v>
      </c>
      <c r="D48" s="5" t="s">
        <v>16</v>
      </c>
      <c r="E48" s="5">
        <v>14145</v>
      </c>
      <c r="F48" s="5">
        <v>11353</v>
      </c>
      <c r="G48" s="5">
        <v>11271</v>
      </c>
      <c r="H48" s="5">
        <v>82</v>
      </c>
      <c r="I48" s="5">
        <v>0</v>
      </c>
      <c r="J48" s="5">
        <v>0</v>
      </c>
      <c r="K48" s="5">
        <v>97</v>
      </c>
      <c r="L48" s="5">
        <v>0</v>
      </c>
      <c r="M48" s="5">
        <v>0</v>
      </c>
    </row>
    <row r="49" spans="1:13" x14ac:dyDescent="0.4">
      <c r="A49" s="5" t="str">
        <f>"221403"</f>
        <v>221403</v>
      </c>
      <c r="B49" s="5" t="s">
        <v>66</v>
      </c>
      <c r="C49" s="5" t="s">
        <v>64</v>
      </c>
      <c r="D49" s="5" t="s">
        <v>16</v>
      </c>
      <c r="E49" s="5">
        <v>3412</v>
      </c>
      <c r="F49" s="5">
        <v>2691</v>
      </c>
      <c r="G49" s="5">
        <v>2671</v>
      </c>
      <c r="H49" s="5">
        <v>20</v>
      </c>
      <c r="I49" s="5">
        <v>0</v>
      </c>
      <c r="J49" s="5">
        <v>0</v>
      </c>
      <c r="K49" s="5">
        <v>6</v>
      </c>
      <c r="L49" s="5">
        <v>0</v>
      </c>
      <c r="M49" s="5">
        <v>0</v>
      </c>
    </row>
    <row r="50" spans="1:13" x14ac:dyDescent="0.4">
      <c r="A50" s="5" t="str">
        <f>"221404"</f>
        <v>221404</v>
      </c>
      <c r="B50" s="5" t="s">
        <v>67</v>
      </c>
      <c r="C50" s="5" t="s">
        <v>64</v>
      </c>
      <c r="D50" s="5" t="s">
        <v>16</v>
      </c>
      <c r="E50" s="5">
        <v>15042</v>
      </c>
      <c r="F50" s="5">
        <v>11839</v>
      </c>
      <c r="G50" s="5">
        <v>11665</v>
      </c>
      <c r="H50" s="5">
        <v>174</v>
      </c>
      <c r="I50" s="5">
        <v>0</v>
      </c>
      <c r="J50" s="5">
        <v>0</v>
      </c>
      <c r="K50" s="5">
        <v>186</v>
      </c>
      <c r="L50" s="5">
        <v>0</v>
      </c>
      <c r="M50" s="5">
        <v>0</v>
      </c>
    </row>
    <row r="51" spans="1:13" x14ac:dyDescent="0.4">
      <c r="A51" s="5" t="str">
        <f>"221405"</f>
        <v>221405</v>
      </c>
      <c r="B51" s="5" t="s">
        <v>68</v>
      </c>
      <c r="C51" s="5" t="s">
        <v>64</v>
      </c>
      <c r="D51" s="5" t="s">
        <v>16</v>
      </c>
      <c r="E51" s="5">
        <v>5371</v>
      </c>
      <c r="F51" s="5">
        <v>4197</v>
      </c>
      <c r="G51" s="5">
        <v>4170</v>
      </c>
      <c r="H51" s="5">
        <v>27</v>
      </c>
      <c r="I51" s="5">
        <v>0</v>
      </c>
      <c r="J51" s="5">
        <v>0</v>
      </c>
      <c r="K51" s="5">
        <v>13</v>
      </c>
      <c r="L51" s="5">
        <v>0</v>
      </c>
      <c r="M51" s="5">
        <v>0</v>
      </c>
    </row>
    <row r="52" spans="1:13" x14ac:dyDescent="0.4">
      <c r="A52" s="5" t="str">
        <f>"221406"</f>
        <v>221406</v>
      </c>
      <c r="B52" s="5" t="s">
        <v>69</v>
      </c>
      <c r="C52" s="5" t="s">
        <v>64</v>
      </c>
      <c r="D52" s="5" t="s">
        <v>16</v>
      </c>
      <c r="E52" s="5">
        <v>15529</v>
      </c>
      <c r="F52" s="5">
        <v>11721</v>
      </c>
      <c r="G52" s="5">
        <v>11506</v>
      </c>
      <c r="H52" s="5">
        <v>215</v>
      </c>
      <c r="I52" s="5">
        <v>1</v>
      </c>
      <c r="J52" s="5">
        <v>0</v>
      </c>
      <c r="K52" s="5">
        <v>118</v>
      </c>
      <c r="L52" s="5">
        <v>0</v>
      </c>
      <c r="M52" s="5">
        <v>0</v>
      </c>
    </row>
    <row r="53" spans="1:13" x14ac:dyDescent="0.4">
      <c r="A53" s="4" t="s">
        <v>70</v>
      </c>
      <c r="B53" s="4"/>
      <c r="C53" s="4"/>
      <c r="D53" s="4"/>
      <c r="E53" s="4">
        <v>37583</v>
      </c>
      <c r="F53" s="4">
        <v>30435</v>
      </c>
      <c r="G53" s="4">
        <v>30165</v>
      </c>
      <c r="H53" s="4">
        <v>270</v>
      </c>
      <c r="I53" s="4">
        <v>2</v>
      </c>
      <c r="J53" s="4">
        <v>0</v>
      </c>
      <c r="K53" s="4">
        <v>96</v>
      </c>
      <c r="L53" s="4">
        <v>0</v>
      </c>
      <c r="M53" s="4">
        <v>0</v>
      </c>
    </row>
    <row r="54" spans="1:13" x14ac:dyDescent="0.4">
      <c r="A54" s="5" t="str">
        <f>"221601"</f>
        <v>221601</v>
      </c>
      <c r="B54" s="5" t="s">
        <v>71</v>
      </c>
      <c r="C54" s="5" t="s">
        <v>72</v>
      </c>
      <c r="D54" s="5" t="s">
        <v>16</v>
      </c>
      <c r="E54" s="5">
        <v>8427</v>
      </c>
      <c r="F54" s="5">
        <v>6881</v>
      </c>
      <c r="G54" s="5">
        <v>6839</v>
      </c>
      <c r="H54" s="5">
        <v>42</v>
      </c>
      <c r="I54" s="5">
        <v>0</v>
      </c>
      <c r="J54" s="5">
        <v>0</v>
      </c>
      <c r="K54" s="5">
        <v>18</v>
      </c>
      <c r="L54" s="5">
        <v>0</v>
      </c>
      <c r="M54" s="5">
        <v>0</v>
      </c>
    </row>
    <row r="55" spans="1:13" x14ac:dyDescent="0.4">
      <c r="A55" s="5" t="str">
        <f>"221602"</f>
        <v>221602</v>
      </c>
      <c r="B55" s="5" t="s">
        <v>73</v>
      </c>
      <c r="C55" s="5" t="s">
        <v>72</v>
      </c>
      <c r="D55" s="5" t="s">
        <v>16</v>
      </c>
      <c r="E55" s="5">
        <v>3318</v>
      </c>
      <c r="F55" s="5">
        <v>2644</v>
      </c>
      <c r="G55" s="5">
        <v>2594</v>
      </c>
      <c r="H55" s="5">
        <v>50</v>
      </c>
      <c r="I55" s="5">
        <v>1</v>
      </c>
      <c r="J55" s="5">
        <v>0</v>
      </c>
      <c r="K55" s="5">
        <v>5</v>
      </c>
      <c r="L55" s="5">
        <v>0</v>
      </c>
      <c r="M55" s="5">
        <v>0</v>
      </c>
    </row>
    <row r="56" spans="1:13" x14ac:dyDescent="0.4">
      <c r="A56" s="5" t="str">
        <f>"221603"</f>
        <v>221603</v>
      </c>
      <c r="B56" s="5" t="s">
        <v>74</v>
      </c>
      <c r="C56" s="5" t="s">
        <v>72</v>
      </c>
      <c r="D56" s="5" t="s">
        <v>16</v>
      </c>
      <c r="E56" s="5">
        <v>3689</v>
      </c>
      <c r="F56" s="5">
        <v>2982</v>
      </c>
      <c r="G56" s="5">
        <v>2946</v>
      </c>
      <c r="H56" s="5">
        <v>36</v>
      </c>
      <c r="I56" s="5">
        <v>0</v>
      </c>
      <c r="J56" s="5">
        <v>0</v>
      </c>
      <c r="K56" s="5">
        <v>8</v>
      </c>
      <c r="L56" s="5">
        <v>0</v>
      </c>
      <c r="M56" s="5">
        <v>0</v>
      </c>
    </row>
    <row r="57" spans="1:13" x14ac:dyDescent="0.4">
      <c r="A57" s="5" t="str">
        <f>"221604"</f>
        <v>221604</v>
      </c>
      <c r="B57" s="5" t="s">
        <v>75</v>
      </c>
      <c r="C57" s="5" t="s">
        <v>72</v>
      </c>
      <c r="D57" s="5" t="s">
        <v>16</v>
      </c>
      <c r="E57" s="5">
        <v>5827</v>
      </c>
      <c r="F57" s="5">
        <v>4625</v>
      </c>
      <c r="G57" s="5">
        <v>4601</v>
      </c>
      <c r="H57" s="5">
        <v>24</v>
      </c>
      <c r="I57" s="5">
        <v>0</v>
      </c>
      <c r="J57" s="5">
        <v>0</v>
      </c>
      <c r="K57" s="5">
        <v>14</v>
      </c>
      <c r="L57" s="5">
        <v>0</v>
      </c>
      <c r="M57" s="5">
        <v>0</v>
      </c>
    </row>
    <row r="58" spans="1:13" x14ac:dyDescent="0.4">
      <c r="A58" s="5" t="str">
        <f>"221605"</f>
        <v>221605</v>
      </c>
      <c r="B58" s="5" t="s">
        <v>76</v>
      </c>
      <c r="C58" s="5" t="s">
        <v>72</v>
      </c>
      <c r="D58" s="5" t="s">
        <v>16</v>
      </c>
      <c r="E58" s="5">
        <v>16322</v>
      </c>
      <c r="F58" s="5">
        <v>13303</v>
      </c>
      <c r="G58" s="5">
        <v>13185</v>
      </c>
      <c r="H58" s="5">
        <v>118</v>
      </c>
      <c r="I58" s="5">
        <v>1</v>
      </c>
      <c r="J58" s="5">
        <v>0</v>
      </c>
      <c r="K58" s="5">
        <v>51</v>
      </c>
      <c r="L58" s="5">
        <v>0</v>
      </c>
      <c r="M58" s="5">
        <v>0</v>
      </c>
    </row>
    <row r="59" spans="1:13" x14ac:dyDescent="0.4">
      <c r="A59" s="4" t="s">
        <v>77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13" x14ac:dyDescent="0.4">
      <c r="A60" s="5" t="str">
        <f>"226101"</f>
        <v>226101</v>
      </c>
      <c r="B60" s="5" t="s">
        <v>78</v>
      </c>
      <c r="C60" s="5" t="s">
        <v>16</v>
      </c>
      <c r="D60" s="5" t="s">
        <v>16</v>
      </c>
      <c r="E60" s="5">
        <v>418683</v>
      </c>
      <c r="F60" s="5">
        <v>342098</v>
      </c>
      <c r="G60" s="5">
        <v>334547</v>
      </c>
      <c r="H60" s="5">
        <v>7551</v>
      </c>
      <c r="I60" s="5">
        <v>93</v>
      </c>
      <c r="J60" s="5">
        <v>2</v>
      </c>
      <c r="K60" s="5">
        <v>1024</v>
      </c>
      <c r="L60" s="5">
        <v>0</v>
      </c>
      <c r="M60" s="5">
        <v>0</v>
      </c>
    </row>
    <row r="61" spans="1:13" x14ac:dyDescent="0.4">
      <c r="A61" s="4" t="s">
        <v>77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1:13" x14ac:dyDescent="0.4">
      <c r="A62" s="5" t="str">
        <f>"226401"</f>
        <v>226401</v>
      </c>
      <c r="B62" s="5" t="s">
        <v>79</v>
      </c>
      <c r="C62" s="5" t="s">
        <v>80</v>
      </c>
      <c r="D62" s="5" t="s">
        <v>16</v>
      </c>
      <c r="E62" s="5">
        <v>29913</v>
      </c>
      <c r="F62" s="5">
        <v>25518</v>
      </c>
      <c r="G62" s="5">
        <v>24721</v>
      </c>
      <c r="H62" s="5">
        <v>797</v>
      </c>
      <c r="I62" s="5">
        <v>20</v>
      </c>
      <c r="J62" s="5">
        <v>2</v>
      </c>
      <c r="K62" s="5">
        <v>79</v>
      </c>
      <c r="L62" s="5">
        <v>0</v>
      </c>
      <c r="M62" s="5">
        <v>0</v>
      </c>
    </row>
    <row r="63" spans="1:13" x14ac:dyDescent="0.4">
      <c r="A63" s="4" t="s">
        <v>81</v>
      </c>
      <c r="B63" s="4"/>
      <c r="C63" s="4"/>
      <c r="D63" s="4"/>
      <c r="E63" s="4">
        <v>997511</v>
      </c>
      <c r="F63" s="4">
        <v>802980</v>
      </c>
      <c r="G63" s="4">
        <v>788014</v>
      </c>
      <c r="H63" s="4">
        <v>14966</v>
      </c>
      <c r="I63" s="4">
        <v>138</v>
      </c>
      <c r="J63" s="4">
        <v>4</v>
      </c>
      <c r="K63" s="4">
        <v>2978</v>
      </c>
      <c r="L63" s="4">
        <v>0</v>
      </c>
      <c r="M63" s="4">
        <v>0</v>
      </c>
    </row>
  </sheetData>
  <mergeCells count="1">
    <mergeCell ref="A1:M1"/>
  </mergeCells>
  <pageMargins left="0.7" right="0.7" top="0.75" bottom="0.75" header="0.3" footer="0.3"/>
  <pageSetup paperSize="8" scale="7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rejestr_wyborcow_2024_kw_3_2024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2024-10-17T07:34:16Z</dcterms:created>
  <dcterms:modified xsi:type="dcterms:W3CDTF">2024-10-17T07:35:29Z</dcterms:modified>
</cp:coreProperties>
</file>