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REJESTR WYBORCÓW\meldunki_dane_kwartalne_o_stanie_CRW\meldunki 2026\meldunek na 30.06.2026\"/>
    </mc:Choice>
  </mc:AlternateContent>
  <xr:revisionPtr revIDLastSave="0" documentId="13_ncr:1_{F41C0047-C577-4E73-99A0-35F53496D26B}" xr6:coauthVersionLast="47" xr6:coauthVersionMax="47" xr10:uidLastSave="{00000000-0000-0000-0000-000000000000}"/>
  <bookViews>
    <workbookView xWindow="-120" yWindow="-120" windowWidth="29040" windowHeight="15720" xr2:uid="{722EA8AB-9072-4DB0-9167-C399A5E1CB9C}"/>
  </bookViews>
  <sheets>
    <sheet name="rejestr_wyborcow_2026_kw_2_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3" i="1"/>
  <c r="A14" i="1"/>
  <c r="A15" i="1"/>
  <c r="A16" i="1"/>
  <c r="A17" i="1"/>
  <c r="A18" i="1"/>
  <c r="A20" i="1"/>
  <c r="A21" i="1"/>
  <c r="A22" i="1"/>
  <c r="A23" i="1"/>
  <c r="A24" i="1"/>
  <c r="A25" i="1"/>
  <c r="A27" i="1"/>
  <c r="A28" i="1"/>
  <c r="A29" i="1"/>
  <c r="A30" i="1"/>
  <c r="A31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7" i="1"/>
  <c r="A48" i="1"/>
  <c r="A49" i="1"/>
  <c r="A50" i="1"/>
  <c r="A51" i="1"/>
  <c r="A52" i="1"/>
  <c r="A54" i="1"/>
  <c r="A55" i="1"/>
  <c r="A56" i="1"/>
  <c r="A57" i="1"/>
  <c r="A58" i="1"/>
  <c r="A60" i="1"/>
  <c r="A62" i="1"/>
</calcChain>
</file>

<file path=xl/sharedStrings.xml><?xml version="1.0" encoding="utf-8"?>
<sst xmlns="http://schemas.openxmlformats.org/spreadsheetml/2006/main" count="177" uniqueCount="83">
  <si>
    <t>Kod TERYT</t>
  </si>
  <si>
    <t>Gmina</t>
  </si>
  <si>
    <t>Powiat</t>
  </si>
  <si>
    <t>Delegatura</t>
  </si>
  <si>
    <t>Liczba mieszkańców</t>
  </si>
  <si>
    <t>Liczba wyborców ogółem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</si>
  <si>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</si>
  <si>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</si>
  <si>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</si>
  <si>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</si>
  <si>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</si>
  <si>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gdański</t>
  </si>
  <si>
    <t>m. Pruszcz Gdański</t>
  </si>
  <si>
    <t>gdański</t>
  </si>
  <si>
    <t>Gdańsk</t>
  </si>
  <si>
    <t>gm. Cedry Wielkie</t>
  </si>
  <si>
    <t>gm. Kolbudy</t>
  </si>
  <si>
    <t>gm. Pruszcz Gdański</t>
  </si>
  <si>
    <t>gm. Przywidz</t>
  </si>
  <si>
    <t>gm. Pszczółki</t>
  </si>
  <si>
    <t>gm. Suchy Dąb</t>
  </si>
  <si>
    <t>gm. Trąbki Wielkie</t>
  </si>
  <si>
    <t>Powiat kwidzyński</t>
  </si>
  <si>
    <t>m. Kwidzyn</t>
  </si>
  <si>
    <t>kwidzyński</t>
  </si>
  <si>
    <t>gm. Gardeja</t>
  </si>
  <si>
    <t>gm. Kwidzyn</t>
  </si>
  <si>
    <t>gm. Prabuty</t>
  </si>
  <si>
    <t>gm. Ryjewo</t>
  </si>
  <si>
    <t>gm. Sadlinki</t>
  </si>
  <si>
    <t>Powiat malborski</t>
  </si>
  <si>
    <t>m. Malbork</t>
  </si>
  <si>
    <t>malborski</t>
  </si>
  <si>
    <t>gm. Lichnowy</t>
  </si>
  <si>
    <t>gm. Malbork</t>
  </si>
  <si>
    <t>gm. Miłoradz</t>
  </si>
  <si>
    <t>gm. Nowy Staw</t>
  </si>
  <si>
    <t>gm. Stare Pole</t>
  </si>
  <si>
    <t>Powiat nowodworski</t>
  </si>
  <si>
    <t>m. Krynica Morska</t>
  </si>
  <si>
    <t>nowodworski</t>
  </si>
  <si>
    <t>gm. Nowy Dwór Gdański</t>
  </si>
  <si>
    <t>gm. Ostaszewo</t>
  </si>
  <si>
    <t>gm. Stegna</t>
  </si>
  <si>
    <t>gm. Sztutowo</t>
  </si>
  <si>
    <t>Powiat starogardzki</t>
  </si>
  <si>
    <t>gm. Czarna Woda</t>
  </si>
  <si>
    <t>starogardzki</t>
  </si>
  <si>
    <t>m. Skórcz</t>
  </si>
  <si>
    <t>m. Starogard Gdański</t>
  </si>
  <si>
    <t>gm. Bobowo</t>
  </si>
  <si>
    <t>gm. Kaliska</t>
  </si>
  <si>
    <t>gm. Lubichowo</t>
  </si>
  <si>
    <t>gm. Osieczna</t>
  </si>
  <si>
    <t>gm. Osiek</t>
  </si>
  <si>
    <t>gm. Skarszewy</t>
  </si>
  <si>
    <t>gm. Skórcz</t>
  </si>
  <si>
    <t>gm. Smętowo Graniczne</t>
  </si>
  <si>
    <t>gm. Starogard Gdański</t>
  </si>
  <si>
    <t>gm. Zblewo</t>
  </si>
  <si>
    <t>Powiat tczewski</t>
  </si>
  <si>
    <t>m. Tczew</t>
  </si>
  <si>
    <t>tczewski</t>
  </si>
  <si>
    <t>gm. Gniew</t>
  </si>
  <si>
    <t>gm. Morzeszczyn</t>
  </si>
  <si>
    <t>gm. Pelplin</t>
  </si>
  <si>
    <t>gm. Subkowy</t>
  </si>
  <si>
    <t>gm. Tczew</t>
  </si>
  <si>
    <t>Powiat sztumski</t>
  </si>
  <si>
    <t>gm. Dzierzgoń</t>
  </si>
  <si>
    <t>sztumski</t>
  </si>
  <si>
    <t>gm. Mikołajki Pomorskie</t>
  </si>
  <si>
    <t>gm. Stary Dzierzgoń</t>
  </si>
  <si>
    <t>gm. Stary Targ</t>
  </si>
  <si>
    <t>gm. Sztum</t>
  </si>
  <si>
    <t>Miasto na prawach powiatu</t>
  </si>
  <si>
    <t>m. Gdańsk</t>
  </si>
  <si>
    <t>m. Sopot</t>
  </si>
  <si>
    <t>Sopot</t>
  </si>
  <si>
    <t>Suma</t>
  </si>
  <si>
    <t>Stan rejestru wyborców na dzień 30 czerwca 2026 r.</t>
  </si>
  <si>
    <t>Liczba wyborców ujętych 
w stałym obwodzie w CRW na wniosek</t>
  </si>
  <si>
    <t>Liczba wyborców ujętych 
w stałym obwodzie 
w CRW
 z urzędu na podstawie adresu stałego zameldowania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</si>
</sst>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0" fontId="19" fillId="36" borderId="10" xfId="0" applyFont="1" applyFill="1" applyBorder="1"/>
    <xf numFmtId="0" fontId="19" fillId="0" borderId="10" xfId="0" applyFont="1" applyBorder="1"/>
    <xf numFmtId="0" fontId="19" fillId="36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7188-37D5-4068-B2EB-5E43AD04CE8E}">
  <dimension ref="A1:M63"/>
  <sheetViews>
    <sheetView tabSelected="1" workbookViewId="0">
      <selection activeCell="Q8" sqref="Q8"/>
    </sheetView>
  </sheetViews>
  <sheetFormatPr defaultRowHeight="11.25" x14ac:dyDescent="0.2"/>
  <cols>
    <col min="1" max="1" width="5.85546875" style="1" customWidth="1"/>
    <col min="2" max="2" width="16.140625" style="1" customWidth="1"/>
    <col min="3" max="3" width="9.42578125" style="1" bestFit="1" customWidth="1"/>
    <col min="4" max="4" width="8.28515625" style="1" customWidth="1"/>
    <col min="5" max="5" width="9.5703125" style="1" customWidth="1"/>
    <col min="6" max="6" width="7.42578125" style="1" customWidth="1"/>
    <col min="7" max="7" width="10.28515625" style="1" customWidth="1"/>
    <col min="8" max="8" width="7.5703125" style="1" customWidth="1"/>
    <col min="9" max="9" width="10.28515625" style="1" customWidth="1"/>
    <col min="10" max="11" width="10.140625" style="1" customWidth="1"/>
    <col min="12" max="12" width="10.28515625" style="1" customWidth="1"/>
    <col min="13" max="13" width="10.42578125" style="1" customWidth="1"/>
    <col min="14" max="16384" width="9.140625" style="1"/>
  </cols>
  <sheetData>
    <row r="1" spans="1:13" x14ac:dyDescent="0.2">
      <c r="A1" s="9" t="s">
        <v>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26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82</v>
      </c>
      <c r="H2" s="3" t="s">
        <v>81</v>
      </c>
      <c r="I2" s="3" t="s">
        <v>6</v>
      </c>
      <c r="J2" s="3" t="s">
        <v>7</v>
      </c>
      <c r="K2" s="4" t="s">
        <v>8</v>
      </c>
      <c r="L2" s="4" t="s">
        <v>9</v>
      </c>
      <c r="M2" s="4" t="s">
        <v>10</v>
      </c>
    </row>
    <row r="3" spans="1:13" ht="15" customHeight="1" x14ac:dyDescent="0.2">
      <c r="A3" s="5" t="s">
        <v>11</v>
      </c>
      <c r="B3" s="5"/>
      <c r="C3" s="5"/>
      <c r="D3" s="5"/>
      <c r="E3" s="7">
        <v>121124</v>
      </c>
      <c r="F3" s="7">
        <v>94330</v>
      </c>
      <c r="G3" s="7">
        <v>91590</v>
      </c>
      <c r="H3" s="7">
        <v>2740</v>
      </c>
      <c r="I3" s="7">
        <v>10</v>
      </c>
      <c r="J3" s="7">
        <v>0</v>
      </c>
      <c r="K3" s="7">
        <v>259</v>
      </c>
      <c r="L3" s="7">
        <v>0</v>
      </c>
      <c r="M3" s="7">
        <v>0</v>
      </c>
    </row>
    <row r="4" spans="1:13" ht="15" customHeight="1" x14ac:dyDescent="0.2">
      <c r="A4" s="6" t="str">
        <f>"220401"</f>
        <v>220401</v>
      </c>
      <c r="B4" s="6" t="s">
        <v>12</v>
      </c>
      <c r="C4" s="6" t="s">
        <v>13</v>
      </c>
      <c r="D4" s="6" t="s">
        <v>14</v>
      </c>
      <c r="E4" s="8">
        <v>28722</v>
      </c>
      <c r="F4" s="8">
        <v>22836</v>
      </c>
      <c r="G4" s="8">
        <v>22391</v>
      </c>
      <c r="H4" s="8">
        <v>445</v>
      </c>
      <c r="I4" s="8">
        <v>2</v>
      </c>
      <c r="J4" s="8">
        <v>0</v>
      </c>
      <c r="K4" s="8">
        <v>58</v>
      </c>
      <c r="L4" s="8">
        <v>0</v>
      </c>
      <c r="M4" s="8">
        <v>0</v>
      </c>
    </row>
    <row r="5" spans="1:13" ht="15" customHeight="1" x14ac:dyDescent="0.2">
      <c r="A5" s="6" t="str">
        <f>"220402"</f>
        <v>220402</v>
      </c>
      <c r="B5" s="6" t="s">
        <v>15</v>
      </c>
      <c r="C5" s="6" t="s">
        <v>13</v>
      </c>
      <c r="D5" s="6" t="s">
        <v>14</v>
      </c>
      <c r="E5" s="8">
        <v>6653</v>
      </c>
      <c r="F5" s="8">
        <v>5319</v>
      </c>
      <c r="G5" s="8">
        <v>5231</v>
      </c>
      <c r="H5" s="8">
        <v>88</v>
      </c>
      <c r="I5" s="8">
        <v>1</v>
      </c>
      <c r="J5" s="8">
        <v>0</v>
      </c>
      <c r="K5" s="8">
        <v>14</v>
      </c>
      <c r="L5" s="8">
        <v>0</v>
      </c>
      <c r="M5" s="8">
        <v>0</v>
      </c>
    </row>
    <row r="6" spans="1:13" ht="15" customHeight="1" x14ac:dyDescent="0.2">
      <c r="A6" s="6" t="str">
        <f>"220403"</f>
        <v>220403</v>
      </c>
      <c r="B6" s="6" t="s">
        <v>16</v>
      </c>
      <c r="C6" s="6" t="s">
        <v>13</v>
      </c>
      <c r="D6" s="6" t="s">
        <v>14</v>
      </c>
      <c r="E6" s="8">
        <v>19600</v>
      </c>
      <c r="F6" s="8">
        <v>15211</v>
      </c>
      <c r="G6" s="8">
        <v>14579</v>
      </c>
      <c r="H6" s="8">
        <v>632</v>
      </c>
      <c r="I6" s="8">
        <v>1</v>
      </c>
      <c r="J6" s="8">
        <v>0</v>
      </c>
      <c r="K6" s="8">
        <v>30</v>
      </c>
      <c r="L6" s="8">
        <v>0</v>
      </c>
      <c r="M6" s="8">
        <v>0</v>
      </c>
    </row>
    <row r="7" spans="1:13" ht="15" customHeight="1" x14ac:dyDescent="0.2">
      <c r="A7" s="6" t="str">
        <f>"220404"</f>
        <v>220404</v>
      </c>
      <c r="B7" s="6" t="s">
        <v>17</v>
      </c>
      <c r="C7" s="6" t="s">
        <v>13</v>
      </c>
      <c r="D7" s="6" t="s">
        <v>14</v>
      </c>
      <c r="E7" s="8">
        <v>33045</v>
      </c>
      <c r="F7" s="8">
        <v>25120</v>
      </c>
      <c r="G7" s="8">
        <v>24234</v>
      </c>
      <c r="H7" s="8">
        <v>886</v>
      </c>
      <c r="I7" s="8">
        <v>3</v>
      </c>
      <c r="J7" s="8">
        <v>0</v>
      </c>
      <c r="K7" s="8">
        <v>51</v>
      </c>
      <c r="L7" s="8">
        <v>0</v>
      </c>
      <c r="M7" s="8">
        <v>0</v>
      </c>
    </row>
    <row r="8" spans="1:13" ht="15" customHeight="1" x14ac:dyDescent="0.2">
      <c r="A8" s="6" t="str">
        <f>"220405"</f>
        <v>220405</v>
      </c>
      <c r="B8" s="6" t="s">
        <v>18</v>
      </c>
      <c r="C8" s="6" t="s">
        <v>13</v>
      </c>
      <c r="D8" s="6" t="s">
        <v>14</v>
      </c>
      <c r="E8" s="8">
        <v>6002</v>
      </c>
      <c r="F8" s="8">
        <v>4761</v>
      </c>
      <c r="G8" s="8">
        <v>4659</v>
      </c>
      <c r="H8" s="8">
        <v>102</v>
      </c>
      <c r="I8" s="8">
        <v>2</v>
      </c>
      <c r="J8" s="8">
        <v>0</v>
      </c>
      <c r="K8" s="8">
        <v>20</v>
      </c>
      <c r="L8" s="8">
        <v>0</v>
      </c>
      <c r="M8" s="8">
        <v>0</v>
      </c>
    </row>
    <row r="9" spans="1:13" ht="15" customHeight="1" x14ac:dyDescent="0.2">
      <c r="A9" s="6" t="str">
        <f>"220406"</f>
        <v>220406</v>
      </c>
      <c r="B9" s="6" t="s">
        <v>19</v>
      </c>
      <c r="C9" s="6" t="s">
        <v>13</v>
      </c>
      <c r="D9" s="6" t="s">
        <v>14</v>
      </c>
      <c r="E9" s="8">
        <v>10616</v>
      </c>
      <c r="F9" s="8">
        <v>8237</v>
      </c>
      <c r="G9" s="8">
        <v>8073</v>
      </c>
      <c r="H9" s="8">
        <v>164</v>
      </c>
      <c r="I9" s="8">
        <v>0</v>
      </c>
      <c r="J9" s="8">
        <v>0</v>
      </c>
      <c r="K9" s="8">
        <v>15</v>
      </c>
      <c r="L9" s="8">
        <v>0</v>
      </c>
      <c r="M9" s="8">
        <v>0</v>
      </c>
    </row>
    <row r="10" spans="1:13" ht="15" customHeight="1" x14ac:dyDescent="0.2">
      <c r="A10" s="6" t="str">
        <f>"220407"</f>
        <v>220407</v>
      </c>
      <c r="B10" s="6" t="s">
        <v>20</v>
      </c>
      <c r="C10" s="6" t="s">
        <v>13</v>
      </c>
      <c r="D10" s="6" t="s">
        <v>14</v>
      </c>
      <c r="E10" s="8">
        <v>4170</v>
      </c>
      <c r="F10" s="8">
        <v>3301</v>
      </c>
      <c r="G10" s="8">
        <v>3192</v>
      </c>
      <c r="H10" s="8">
        <v>109</v>
      </c>
      <c r="I10" s="8">
        <v>1</v>
      </c>
      <c r="J10" s="8">
        <v>0</v>
      </c>
      <c r="K10" s="8">
        <v>14</v>
      </c>
      <c r="L10" s="8">
        <v>0</v>
      </c>
      <c r="M10" s="8">
        <v>0</v>
      </c>
    </row>
    <row r="11" spans="1:13" ht="15" customHeight="1" x14ac:dyDescent="0.2">
      <c r="A11" s="6" t="str">
        <f>"220408"</f>
        <v>220408</v>
      </c>
      <c r="B11" s="6" t="s">
        <v>21</v>
      </c>
      <c r="C11" s="6" t="s">
        <v>13</v>
      </c>
      <c r="D11" s="6" t="s">
        <v>14</v>
      </c>
      <c r="E11" s="8">
        <v>12316</v>
      </c>
      <c r="F11" s="8">
        <v>9545</v>
      </c>
      <c r="G11" s="8">
        <v>9231</v>
      </c>
      <c r="H11" s="8">
        <v>314</v>
      </c>
      <c r="I11" s="8">
        <v>0</v>
      </c>
      <c r="J11" s="8">
        <v>0</v>
      </c>
      <c r="K11" s="8">
        <v>57</v>
      </c>
      <c r="L11" s="8">
        <v>0</v>
      </c>
      <c r="M11" s="8">
        <v>0</v>
      </c>
    </row>
    <row r="12" spans="1:13" ht="15" customHeight="1" x14ac:dyDescent="0.2">
      <c r="A12" s="5" t="s">
        <v>22</v>
      </c>
      <c r="B12" s="5"/>
      <c r="C12" s="5"/>
      <c r="D12" s="5"/>
      <c r="E12" s="7">
        <v>74778</v>
      </c>
      <c r="F12" s="7">
        <v>60606</v>
      </c>
      <c r="G12" s="7">
        <v>60170</v>
      </c>
      <c r="H12" s="7">
        <v>436</v>
      </c>
      <c r="I12" s="7">
        <v>1</v>
      </c>
      <c r="J12" s="7">
        <v>0</v>
      </c>
      <c r="K12" s="7">
        <v>325</v>
      </c>
      <c r="L12" s="7">
        <v>0</v>
      </c>
      <c r="M12" s="7">
        <v>0</v>
      </c>
    </row>
    <row r="13" spans="1:13" ht="15" customHeight="1" x14ac:dyDescent="0.2">
      <c r="A13" s="6" t="str">
        <f>"220701"</f>
        <v>220701</v>
      </c>
      <c r="B13" s="6" t="s">
        <v>23</v>
      </c>
      <c r="C13" s="6" t="s">
        <v>24</v>
      </c>
      <c r="D13" s="6" t="s">
        <v>14</v>
      </c>
      <c r="E13" s="8">
        <v>32581</v>
      </c>
      <c r="F13" s="8">
        <v>27049</v>
      </c>
      <c r="G13" s="8">
        <v>26858</v>
      </c>
      <c r="H13" s="8">
        <v>191</v>
      </c>
      <c r="I13" s="8">
        <v>0</v>
      </c>
      <c r="J13" s="8">
        <v>0</v>
      </c>
      <c r="K13" s="8">
        <v>79</v>
      </c>
      <c r="L13" s="8">
        <v>0</v>
      </c>
      <c r="M13" s="8">
        <v>0</v>
      </c>
    </row>
    <row r="14" spans="1:13" ht="15" customHeight="1" x14ac:dyDescent="0.2">
      <c r="A14" s="6" t="str">
        <f>"220702"</f>
        <v>220702</v>
      </c>
      <c r="B14" s="6" t="s">
        <v>25</v>
      </c>
      <c r="C14" s="6" t="s">
        <v>24</v>
      </c>
      <c r="D14" s="6" t="s">
        <v>14</v>
      </c>
      <c r="E14" s="8">
        <v>8020</v>
      </c>
      <c r="F14" s="8">
        <v>6347</v>
      </c>
      <c r="G14" s="8">
        <v>6301</v>
      </c>
      <c r="H14" s="8">
        <v>46</v>
      </c>
      <c r="I14" s="8">
        <v>0</v>
      </c>
      <c r="J14" s="8">
        <v>0</v>
      </c>
      <c r="K14" s="8">
        <v>31</v>
      </c>
      <c r="L14" s="8">
        <v>0</v>
      </c>
      <c r="M14" s="8">
        <v>0</v>
      </c>
    </row>
    <row r="15" spans="1:13" ht="15" customHeight="1" x14ac:dyDescent="0.2">
      <c r="A15" s="6" t="str">
        <f>"220703"</f>
        <v>220703</v>
      </c>
      <c r="B15" s="6" t="s">
        <v>26</v>
      </c>
      <c r="C15" s="6" t="s">
        <v>24</v>
      </c>
      <c r="D15" s="6" t="s">
        <v>14</v>
      </c>
      <c r="E15" s="8">
        <v>11190</v>
      </c>
      <c r="F15" s="8">
        <v>8749</v>
      </c>
      <c r="G15" s="8">
        <v>8670</v>
      </c>
      <c r="H15" s="8">
        <v>79</v>
      </c>
      <c r="I15" s="8">
        <v>0</v>
      </c>
      <c r="J15" s="8">
        <v>0</v>
      </c>
      <c r="K15" s="8">
        <v>23</v>
      </c>
      <c r="L15" s="8">
        <v>0</v>
      </c>
      <c r="M15" s="8">
        <v>0</v>
      </c>
    </row>
    <row r="16" spans="1:13" ht="15" customHeight="1" x14ac:dyDescent="0.2">
      <c r="A16" s="6" t="str">
        <f>"220704"</f>
        <v>220704</v>
      </c>
      <c r="B16" s="6" t="s">
        <v>27</v>
      </c>
      <c r="C16" s="6" t="s">
        <v>24</v>
      </c>
      <c r="D16" s="6" t="s">
        <v>14</v>
      </c>
      <c r="E16" s="8">
        <v>11793</v>
      </c>
      <c r="F16" s="8">
        <v>9634</v>
      </c>
      <c r="G16" s="8">
        <v>9570</v>
      </c>
      <c r="H16" s="8">
        <v>64</v>
      </c>
      <c r="I16" s="8">
        <v>1</v>
      </c>
      <c r="J16" s="8">
        <v>0</v>
      </c>
      <c r="K16" s="8">
        <v>40</v>
      </c>
      <c r="L16" s="8">
        <v>0</v>
      </c>
      <c r="M16" s="8">
        <v>0</v>
      </c>
    </row>
    <row r="17" spans="1:13" ht="15" customHeight="1" x14ac:dyDescent="0.2">
      <c r="A17" s="6" t="str">
        <f>"220705"</f>
        <v>220705</v>
      </c>
      <c r="B17" s="6" t="s">
        <v>28</v>
      </c>
      <c r="C17" s="6" t="s">
        <v>24</v>
      </c>
      <c r="D17" s="6" t="s">
        <v>14</v>
      </c>
      <c r="E17" s="8">
        <v>5427</v>
      </c>
      <c r="F17" s="8">
        <v>4267</v>
      </c>
      <c r="G17" s="8">
        <v>4239</v>
      </c>
      <c r="H17" s="8">
        <v>28</v>
      </c>
      <c r="I17" s="8">
        <v>0</v>
      </c>
      <c r="J17" s="8">
        <v>0</v>
      </c>
      <c r="K17" s="8">
        <v>142</v>
      </c>
      <c r="L17" s="8">
        <v>0</v>
      </c>
      <c r="M17" s="8">
        <v>0</v>
      </c>
    </row>
    <row r="18" spans="1:13" ht="15" customHeight="1" x14ac:dyDescent="0.2">
      <c r="A18" s="6" t="str">
        <f>"220706"</f>
        <v>220706</v>
      </c>
      <c r="B18" s="6" t="s">
        <v>29</v>
      </c>
      <c r="C18" s="6" t="s">
        <v>24</v>
      </c>
      <c r="D18" s="6" t="s">
        <v>14</v>
      </c>
      <c r="E18" s="8">
        <v>5767</v>
      </c>
      <c r="F18" s="8">
        <v>4560</v>
      </c>
      <c r="G18" s="8">
        <v>4532</v>
      </c>
      <c r="H18" s="8">
        <v>28</v>
      </c>
      <c r="I18" s="8">
        <v>0</v>
      </c>
      <c r="J18" s="8">
        <v>0</v>
      </c>
      <c r="K18" s="8">
        <v>10</v>
      </c>
      <c r="L18" s="8">
        <v>0</v>
      </c>
      <c r="M18" s="8">
        <v>0</v>
      </c>
    </row>
    <row r="19" spans="1:13" ht="15" customHeight="1" x14ac:dyDescent="0.2">
      <c r="A19" s="5" t="s">
        <v>30</v>
      </c>
      <c r="B19" s="5"/>
      <c r="C19" s="5"/>
      <c r="D19" s="5"/>
      <c r="E19" s="7">
        <v>56580</v>
      </c>
      <c r="F19" s="7">
        <v>46575</v>
      </c>
      <c r="G19" s="7">
        <v>46072</v>
      </c>
      <c r="H19" s="7">
        <v>503</v>
      </c>
      <c r="I19" s="7">
        <v>2</v>
      </c>
      <c r="J19" s="7">
        <v>0</v>
      </c>
      <c r="K19" s="7">
        <v>148</v>
      </c>
      <c r="L19" s="7">
        <v>0</v>
      </c>
      <c r="M19" s="7">
        <v>0</v>
      </c>
    </row>
    <row r="20" spans="1:13" ht="15" customHeight="1" x14ac:dyDescent="0.2">
      <c r="A20" s="6" t="str">
        <f>"220901"</f>
        <v>220901</v>
      </c>
      <c r="B20" s="6" t="s">
        <v>31</v>
      </c>
      <c r="C20" s="6" t="s">
        <v>32</v>
      </c>
      <c r="D20" s="6" t="s">
        <v>14</v>
      </c>
      <c r="E20" s="8">
        <v>33105</v>
      </c>
      <c r="F20" s="8">
        <v>27738</v>
      </c>
      <c r="G20" s="8">
        <v>27484</v>
      </c>
      <c r="H20" s="8">
        <v>254</v>
      </c>
      <c r="I20" s="8">
        <v>2</v>
      </c>
      <c r="J20" s="8">
        <v>0</v>
      </c>
      <c r="K20" s="8">
        <v>92</v>
      </c>
      <c r="L20" s="8">
        <v>0</v>
      </c>
      <c r="M20" s="8">
        <v>0</v>
      </c>
    </row>
    <row r="21" spans="1:13" ht="15" customHeight="1" x14ac:dyDescent="0.2">
      <c r="A21" s="6" t="str">
        <f>"220903"</f>
        <v>220903</v>
      </c>
      <c r="B21" s="6" t="s">
        <v>33</v>
      </c>
      <c r="C21" s="6" t="s">
        <v>32</v>
      </c>
      <c r="D21" s="6" t="s">
        <v>14</v>
      </c>
      <c r="E21" s="8">
        <v>4311</v>
      </c>
      <c r="F21" s="8">
        <v>3387</v>
      </c>
      <c r="G21" s="8">
        <v>3342</v>
      </c>
      <c r="H21" s="8">
        <v>45</v>
      </c>
      <c r="I21" s="8">
        <v>0</v>
      </c>
      <c r="J21" s="8">
        <v>0</v>
      </c>
      <c r="K21" s="8">
        <v>17</v>
      </c>
      <c r="L21" s="8">
        <v>0</v>
      </c>
      <c r="M21" s="8">
        <v>0</v>
      </c>
    </row>
    <row r="22" spans="1:13" ht="15" customHeight="1" x14ac:dyDescent="0.2">
      <c r="A22" s="6" t="str">
        <f>"220904"</f>
        <v>220904</v>
      </c>
      <c r="B22" s="6" t="s">
        <v>34</v>
      </c>
      <c r="C22" s="6" t="s">
        <v>32</v>
      </c>
      <c r="D22" s="6" t="s">
        <v>14</v>
      </c>
      <c r="E22" s="8">
        <v>5117</v>
      </c>
      <c r="F22" s="8">
        <v>4011</v>
      </c>
      <c r="G22" s="8">
        <v>3925</v>
      </c>
      <c r="H22" s="8">
        <v>86</v>
      </c>
      <c r="I22" s="8">
        <v>0</v>
      </c>
      <c r="J22" s="8">
        <v>0</v>
      </c>
      <c r="K22" s="8">
        <v>10</v>
      </c>
      <c r="L22" s="8">
        <v>0</v>
      </c>
      <c r="M22" s="8">
        <v>0</v>
      </c>
    </row>
    <row r="23" spans="1:13" ht="15" customHeight="1" x14ac:dyDescent="0.2">
      <c r="A23" s="6" t="str">
        <f>"220906"</f>
        <v>220906</v>
      </c>
      <c r="B23" s="6" t="s">
        <v>35</v>
      </c>
      <c r="C23" s="6" t="s">
        <v>32</v>
      </c>
      <c r="D23" s="6" t="s">
        <v>14</v>
      </c>
      <c r="E23" s="8">
        <v>3172</v>
      </c>
      <c r="F23" s="8">
        <v>2563</v>
      </c>
      <c r="G23" s="8">
        <v>2523</v>
      </c>
      <c r="H23" s="8">
        <v>40</v>
      </c>
      <c r="I23" s="8">
        <v>0</v>
      </c>
      <c r="J23" s="8">
        <v>0</v>
      </c>
      <c r="K23" s="8">
        <v>3</v>
      </c>
      <c r="L23" s="8">
        <v>0</v>
      </c>
      <c r="M23" s="8">
        <v>0</v>
      </c>
    </row>
    <row r="24" spans="1:13" ht="15" customHeight="1" x14ac:dyDescent="0.2">
      <c r="A24" s="6" t="str">
        <f>"220907"</f>
        <v>220907</v>
      </c>
      <c r="B24" s="6" t="s">
        <v>36</v>
      </c>
      <c r="C24" s="6" t="s">
        <v>32</v>
      </c>
      <c r="D24" s="6" t="s">
        <v>14</v>
      </c>
      <c r="E24" s="8">
        <v>6578</v>
      </c>
      <c r="F24" s="8">
        <v>5396</v>
      </c>
      <c r="G24" s="8">
        <v>5343</v>
      </c>
      <c r="H24" s="8">
        <v>53</v>
      </c>
      <c r="I24" s="8">
        <v>0</v>
      </c>
      <c r="J24" s="8">
        <v>0</v>
      </c>
      <c r="K24" s="8">
        <v>16</v>
      </c>
      <c r="L24" s="8">
        <v>0</v>
      </c>
      <c r="M24" s="8">
        <v>0</v>
      </c>
    </row>
    <row r="25" spans="1:13" ht="15" customHeight="1" x14ac:dyDescent="0.2">
      <c r="A25" s="6" t="str">
        <f>"220908"</f>
        <v>220908</v>
      </c>
      <c r="B25" s="6" t="s">
        <v>37</v>
      </c>
      <c r="C25" s="6" t="s">
        <v>32</v>
      </c>
      <c r="D25" s="6" t="s">
        <v>14</v>
      </c>
      <c r="E25" s="8">
        <v>4297</v>
      </c>
      <c r="F25" s="8">
        <v>3480</v>
      </c>
      <c r="G25" s="8">
        <v>3455</v>
      </c>
      <c r="H25" s="8">
        <v>25</v>
      </c>
      <c r="I25" s="8">
        <v>0</v>
      </c>
      <c r="J25" s="8">
        <v>0</v>
      </c>
      <c r="K25" s="8">
        <v>10</v>
      </c>
      <c r="L25" s="8">
        <v>0</v>
      </c>
      <c r="M25" s="8">
        <v>0</v>
      </c>
    </row>
    <row r="26" spans="1:13" ht="15" customHeight="1" x14ac:dyDescent="0.2">
      <c r="A26" s="5" t="s">
        <v>38</v>
      </c>
      <c r="B26" s="5"/>
      <c r="C26" s="5"/>
      <c r="D26" s="5"/>
      <c r="E26" s="7">
        <v>32416</v>
      </c>
      <c r="F26" s="7">
        <v>26662</v>
      </c>
      <c r="G26" s="7">
        <v>26218</v>
      </c>
      <c r="H26" s="7">
        <v>444</v>
      </c>
      <c r="I26" s="7">
        <v>5</v>
      </c>
      <c r="J26" s="7">
        <v>0</v>
      </c>
      <c r="K26" s="7">
        <v>63</v>
      </c>
      <c r="L26" s="7">
        <v>0</v>
      </c>
      <c r="M26" s="7">
        <v>0</v>
      </c>
    </row>
    <row r="27" spans="1:13" ht="15" customHeight="1" x14ac:dyDescent="0.2">
      <c r="A27" s="6" t="str">
        <f>"221001"</f>
        <v>221001</v>
      </c>
      <c r="B27" s="6" t="s">
        <v>39</v>
      </c>
      <c r="C27" s="6" t="s">
        <v>40</v>
      </c>
      <c r="D27" s="6" t="s">
        <v>14</v>
      </c>
      <c r="E27" s="8">
        <v>1233</v>
      </c>
      <c r="F27" s="8">
        <v>1091</v>
      </c>
      <c r="G27" s="8">
        <v>963</v>
      </c>
      <c r="H27" s="8">
        <v>128</v>
      </c>
      <c r="I27" s="8">
        <v>0</v>
      </c>
      <c r="J27" s="8">
        <v>0</v>
      </c>
      <c r="K27" s="8">
        <v>3</v>
      </c>
      <c r="L27" s="8">
        <v>0</v>
      </c>
      <c r="M27" s="8">
        <v>0</v>
      </c>
    </row>
    <row r="28" spans="1:13" ht="15" customHeight="1" x14ac:dyDescent="0.2">
      <c r="A28" s="6" t="str">
        <f>"221002"</f>
        <v>221002</v>
      </c>
      <c r="B28" s="6" t="s">
        <v>41</v>
      </c>
      <c r="C28" s="6" t="s">
        <v>40</v>
      </c>
      <c r="D28" s="6" t="s">
        <v>14</v>
      </c>
      <c r="E28" s="8">
        <v>15845</v>
      </c>
      <c r="F28" s="8">
        <v>12976</v>
      </c>
      <c r="G28" s="8">
        <v>12867</v>
      </c>
      <c r="H28" s="8">
        <v>109</v>
      </c>
      <c r="I28" s="8">
        <v>1</v>
      </c>
      <c r="J28" s="8">
        <v>0</v>
      </c>
      <c r="K28" s="8">
        <v>25</v>
      </c>
      <c r="L28" s="8">
        <v>0</v>
      </c>
      <c r="M28" s="8">
        <v>0</v>
      </c>
    </row>
    <row r="29" spans="1:13" ht="15" customHeight="1" x14ac:dyDescent="0.2">
      <c r="A29" s="6" t="str">
        <f>"221003"</f>
        <v>221003</v>
      </c>
      <c r="B29" s="6" t="s">
        <v>42</v>
      </c>
      <c r="C29" s="6" t="s">
        <v>40</v>
      </c>
      <c r="D29" s="6" t="s">
        <v>14</v>
      </c>
      <c r="E29" s="8">
        <v>2907</v>
      </c>
      <c r="F29" s="8">
        <v>2342</v>
      </c>
      <c r="G29" s="8">
        <v>2305</v>
      </c>
      <c r="H29" s="8">
        <v>37</v>
      </c>
      <c r="I29" s="8">
        <v>1</v>
      </c>
      <c r="J29" s="8">
        <v>0</v>
      </c>
      <c r="K29" s="8">
        <v>5</v>
      </c>
      <c r="L29" s="8">
        <v>0</v>
      </c>
      <c r="M29" s="8">
        <v>0</v>
      </c>
    </row>
    <row r="30" spans="1:13" ht="15" customHeight="1" x14ac:dyDescent="0.2">
      <c r="A30" s="6" t="str">
        <f>"221004"</f>
        <v>221004</v>
      </c>
      <c r="B30" s="6" t="s">
        <v>43</v>
      </c>
      <c r="C30" s="6" t="s">
        <v>40</v>
      </c>
      <c r="D30" s="6" t="s">
        <v>14</v>
      </c>
      <c r="E30" s="8">
        <v>8977</v>
      </c>
      <c r="F30" s="8">
        <v>7402</v>
      </c>
      <c r="G30" s="8">
        <v>7287</v>
      </c>
      <c r="H30" s="8">
        <v>115</v>
      </c>
      <c r="I30" s="8">
        <v>3</v>
      </c>
      <c r="J30" s="8">
        <v>0</v>
      </c>
      <c r="K30" s="8">
        <v>24</v>
      </c>
      <c r="L30" s="8">
        <v>0</v>
      </c>
      <c r="M30" s="8">
        <v>0</v>
      </c>
    </row>
    <row r="31" spans="1:13" ht="15" customHeight="1" x14ac:dyDescent="0.2">
      <c r="A31" s="6" t="str">
        <f>"221005"</f>
        <v>221005</v>
      </c>
      <c r="B31" s="6" t="s">
        <v>44</v>
      </c>
      <c r="C31" s="6" t="s">
        <v>40</v>
      </c>
      <c r="D31" s="6" t="s">
        <v>14</v>
      </c>
      <c r="E31" s="8">
        <v>3454</v>
      </c>
      <c r="F31" s="8">
        <v>2851</v>
      </c>
      <c r="G31" s="8">
        <v>2796</v>
      </c>
      <c r="H31" s="8">
        <v>55</v>
      </c>
      <c r="I31" s="8">
        <v>0</v>
      </c>
      <c r="J31" s="8">
        <v>0</v>
      </c>
      <c r="K31" s="8">
        <v>6</v>
      </c>
      <c r="L31" s="8">
        <v>0</v>
      </c>
      <c r="M31" s="8">
        <v>0</v>
      </c>
    </row>
    <row r="32" spans="1:13" ht="15" customHeight="1" x14ac:dyDescent="0.2">
      <c r="A32" s="5" t="s">
        <v>45</v>
      </c>
      <c r="B32" s="5"/>
      <c r="C32" s="5"/>
      <c r="D32" s="5"/>
      <c r="E32" s="7">
        <v>117754</v>
      </c>
      <c r="F32" s="7">
        <v>93562</v>
      </c>
      <c r="G32" s="7">
        <v>92584</v>
      </c>
      <c r="H32" s="7">
        <v>978</v>
      </c>
      <c r="I32" s="7">
        <v>2</v>
      </c>
      <c r="J32" s="7">
        <v>0</v>
      </c>
      <c r="K32" s="7">
        <v>507</v>
      </c>
      <c r="L32" s="7">
        <v>0</v>
      </c>
      <c r="M32" s="7">
        <v>0</v>
      </c>
    </row>
    <row r="33" spans="1:13" ht="15" customHeight="1" x14ac:dyDescent="0.2">
      <c r="A33" s="6" t="str">
        <f>"221301"</f>
        <v>221301</v>
      </c>
      <c r="B33" s="6" t="s">
        <v>46</v>
      </c>
      <c r="C33" s="6" t="s">
        <v>47</v>
      </c>
      <c r="D33" s="6" t="s">
        <v>14</v>
      </c>
      <c r="E33" s="8">
        <v>2905</v>
      </c>
      <c r="F33" s="8">
        <v>2372</v>
      </c>
      <c r="G33" s="8">
        <v>2338</v>
      </c>
      <c r="H33" s="8">
        <v>34</v>
      </c>
      <c r="I33" s="8">
        <v>0</v>
      </c>
      <c r="J33" s="8">
        <v>0</v>
      </c>
      <c r="K33" s="8">
        <v>11</v>
      </c>
      <c r="L33" s="8">
        <v>0</v>
      </c>
      <c r="M33" s="8">
        <v>0</v>
      </c>
    </row>
    <row r="34" spans="1:13" ht="15" customHeight="1" x14ac:dyDescent="0.2">
      <c r="A34" s="6" t="str">
        <f>"221302"</f>
        <v>221302</v>
      </c>
      <c r="B34" s="6" t="s">
        <v>48</v>
      </c>
      <c r="C34" s="6" t="s">
        <v>47</v>
      </c>
      <c r="D34" s="6" t="s">
        <v>14</v>
      </c>
      <c r="E34" s="8">
        <v>3247</v>
      </c>
      <c r="F34" s="8">
        <v>2609</v>
      </c>
      <c r="G34" s="8">
        <v>2581</v>
      </c>
      <c r="H34" s="8">
        <v>28</v>
      </c>
      <c r="I34" s="8">
        <v>0</v>
      </c>
      <c r="J34" s="8">
        <v>0</v>
      </c>
      <c r="K34" s="8">
        <v>2</v>
      </c>
      <c r="L34" s="8">
        <v>0</v>
      </c>
      <c r="M34" s="8">
        <v>0</v>
      </c>
    </row>
    <row r="35" spans="1:13" ht="15" customHeight="1" x14ac:dyDescent="0.2">
      <c r="A35" s="6" t="str">
        <f>"221303"</f>
        <v>221303</v>
      </c>
      <c r="B35" s="6" t="s">
        <v>49</v>
      </c>
      <c r="C35" s="6" t="s">
        <v>47</v>
      </c>
      <c r="D35" s="6" t="s">
        <v>14</v>
      </c>
      <c r="E35" s="8">
        <v>40288</v>
      </c>
      <c r="F35" s="8">
        <v>32933</v>
      </c>
      <c r="G35" s="8">
        <v>32677</v>
      </c>
      <c r="H35" s="8">
        <v>256</v>
      </c>
      <c r="I35" s="8">
        <v>1</v>
      </c>
      <c r="J35" s="8">
        <v>0</v>
      </c>
      <c r="K35" s="8">
        <v>177</v>
      </c>
      <c r="L35" s="8">
        <v>0</v>
      </c>
      <c r="M35" s="8">
        <v>0</v>
      </c>
    </row>
    <row r="36" spans="1:13" ht="15" customHeight="1" x14ac:dyDescent="0.2">
      <c r="A36" s="6" t="str">
        <f>"221304"</f>
        <v>221304</v>
      </c>
      <c r="B36" s="6" t="s">
        <v>50</v>
      </c>
      <c r="C36" s="6" t="s">
        <v>47</v>
      </c>
      <c r="D36" s="6" t="s">
        <v>14</v>
      </c>
      <c r="E36" s="8">
        <v>3202</v>
      </c>
      <c r="F36" s="8">
        <v>2480</v>
      </c>
      <c r="G36" s="8">
        <v>2453</v>
      </c>
      <c r="H36" s="8">
        <v>27</v>
      </c>
      <c r="I36" s="8">
        <v>0</v>
      </c>
      <c r="J36" s="8">
        <v>0</v>
      </c>
      <c r="K36" s="8">
        <v>8</v>
      </c>
      <c r="L36" s="8">
        <v>0</v>
      </c>
      <c r="M36" s="8">
        <v>0</v>
      </c>
    </row>
    <row r="37" spans="1:13" ht="15" customHeight="1" x14ac:dyDescent="0.2">
      <c r="A37" s="6" t="str">
        <f>"221305"</f>
        <v>221305</v>
      </c>
      <c r="B37" s="6" t="s">
        <v>51</v>
      </c>
      <c r="C37" s="6" t="s">
        <v>47</v>
      </c>
      <c r="D37" s="6" t="s">
        <v>14</v>
      </c>
      <c r="E37" s="8">
        <v>5178</v>
      </c>
      <c r="F37" s="8">
        <v>4123</v>
      </c>
      <c r="G37" s="8">
        <v>4044</v>
      </c>
      <c r="H37" s="8">
        <v>79</v>
      </c>
      <c r="I37" s="8">
        <v>0</v>
      </c>
      <c r="J37" s="8">
        <v>0</v>
      </c>
      <c r="K37" s="8">
        <v>22</v>
      </c>
      <c r="L37" s="8">
        <v>0</v>
      </c>
      <c r="M37" s="8">
        <v>0</v>
      </c>
    </row>
    <row r="38" spans="1:13" ht="15" customHeight="1" x14ac:dyDescent="0.2">
      <c r="A38" s="6" t="str">
        <f>"221306"</f>
        <v>221306</v>
      </c>
      <c r="B38" s="6" t="s">
        <v>52</v>
      </c>
      <c r="C38" s="6" t="s">
        <v>47</v>
      </c>
      <c r="D38" s="6" t="s">
        <v>14</v>
      </c>
      <c r="E38" s="8">
        <v>6724</v>
      </c>
      <c r="F38" s="8">
        <v>5220</v>
      </c>
      <c r="G38" s="8">
        <v>5141</v>
      </c>
      <c r="H38" s="8">
        <v>79</v>
      </c>
      <c r="I38" s="8">
        <v>0</v>
      </c>
      <c r="J38" s="8">
        <v>0</v>
      </c>
      <c r="K38" s="8">
        <v>9</v>
      </c>
      <c r="L38" s="8">
        <v>0</v>
      </c>
      <c r="M38" s="8">
        <v>0</v>
      </c>
    </row>
    <row r="39" spans="1:13" ht="15" customHeight="1" x14ac:dyDescent="0.2">
      <c r="A39" s="6" t="str">
        <f>"221307"</f>
        <v>221307</v>
      </c>
      <c r="B39" s="6" t="s">
        <v>53</v>
      </c>
      <c r="C39" s="6" t="s">
        <v>47</v>
      </c>
      <c r="D39" s="6" t="s">
        <v>14</v>
      </c>
      <c r="E39" s="8">
        <v>2699</v>
      </c>
      <c r="F39" s="8">
        <v>2174</v>
      </c>
      <c r="G39" s="8">
        <v>2158</v>
      </c>
      <c r="H39" s="8">
        <v>16</v>
      </c>
      <c r="I39" s="8">
        <v>0</v>
      </c>
      <c r="J39" s="8">
        <v>0</v>
      </c>
      <c r="K39" s="8">
        <v>2</v>
      </c>
      <c r="L39" s="8">
        <v>0</v>
      </c>
      <c r="M39" s="8">
        <v>0</v>
      </c>
    </row>
    <row r="40" spans="1:13" ht="15" customHeight="1" x14ac:dyDescent="0.2">
      <c r="A40" s="6" t="str">
        <f>"221308"</f>
        <v>221308</v>
      </c>
      <c r="B40" s="6" t="s">
        <v>54</v>
      </c>
      <c r="C40" s="6" t="s">
        <v>47</v>
      </c>
      <c r="D40" s="6" t="s">
        <v>14</v>
      </c>
      <c r="E40" s="8">
        <v>2287</v>
      </c>
      <c r="F40" s="8">
        <v>1904</v>
      </c>
      <c r="G40" s="8">
        <v>1872</v>
      </c>
      <c r="H40" s="8">
        <v>32</v>
      </c>
      <c r="I40" s="8">
        <v>1</v>
      </c>
      <c r="J40" s="8">
        <v>0</v>
      </c>
      <c r="K40" s="8">
        <v>4</v>
      </c>
      <c r="L40" s="8">
        <v>0</v>
      </c>
      <c r="M40" s="8">
        <v>0</v>
      </c>
    </row>
    <row r="41" spans="1:13" ht="15" customHeight="1" x14ac:dyDescent="0.2">
      <c r="A41" s="6" t="str">
        <f>"221309"</f>
        <v>221309</v>
      </c>
      <c r="B41" s="6" t="s">
        <v>55</v>
      </c>
      <c r="C41" s="6" t="s">
        <v>47</v>
      </c>
      <c r="D41" s="6" t="s">
        <v>14</v>
      </c>
      <c r="E41" s="8">
        <v>13784</v>
      </c>
      <c r="F41" s="8">
        <v>10716</v>
      </c>
      <c r="G41" s="8">
        <v>10583</v>
      </c>
      <c r="H41" s="8">
        <v>133</v>
      </c>
      <c r="I41" s="8">
        <v>0</v>
      </c>
      <c r="J41" s="8">
        <v>0</v>
      </c>
      <c r="K41" s="8">
        <v>29</v>
      </c>
      <c r="L41" s="8">
        <v>0</v>
      </c>
      <c r="M41" s="8">
        <v>0</v>
      </c>
    </row>
    <row r="42" spans="1:13" ht="15" customHeight="1" x14ac:dyDescent="0.2">
      <c r="A42" s="6" t="str">
        <f>"221310"</f>
        <v>221310</v>
      </c>
      <c r="B42" s="6" t="s">
        <v>56</v>
      </c>
      <c r="C42" s="6" t="s">
        <v>47</v>
      </c>
      <c r="D42" s="6" t="s">
        <v>14</v>
      </c>
      <c r="E42" s="8">
        <v>4312</v>
      </c>
      <c r="F42" s="8">
        <v>3369</v>
      </c>
      <c r="G42" s="8">
        <v>3348</v>
      </c>
      <c r="H42" s="8">
        <v>21</v>
      </c>
      <c r="I42" s="8">
        <v>0</v>
      </c>
      <c r="J42" s="8">
        <v>0</v>
      </c>
      <c r="K42" s="8">
        <v>8</v>
      </c>
      <c r="L42" s="8">
        <v>0</v>
      </c>
      <c r="M42" s="8">
        <v>0</v>
      </c>
    </row>
    <row r="43" spans="1:13" ht="15" customHeight="1" x14ac:dyDescent="0.2">
      <c r="A43" s="6" t="str">
        <f>"221311"</f>
        <v>221311</v>
      </c>
      <c r="B43" s="6" t="s">
        <v>57</v>
      </c>
      <c r="C43" s="6" t="s">
        <v>47</v>
      </c>
      <c r="D43" s="6" t="s">
        <v>14</v>
      </c>
      <c r="E43" s="8">
        <v>4744</v>
      </c>
      <c r="F43" s="8">
        <v>3803</v>
      </c>
      <c r="G43" s="8">
        <v>3771</v>
      </c>
      <c r="H43" s="8">
        <v>32</v>
      </c>
      <c r="I43" s="8">
        <v>0</v>
      </c>
      <c r="J43" s="8">
        <v>0</v>
      </c>
      <c r="K43" s="8">
        <v>14</v>
      </c>
      <c r="L43" s="8">
        <v>0</v>
      </c>
      <c r="M43" s="8">
        <v>0</v>
      </c>
    </row>
    <row r="44" spans="1:13" ht="15" customHeight="1" x14ac:dyDescent="0.2">
      <c r="A44" s="6" t="str">
        <f>"221312"</f>
        <v>221312</v>
      </c>
      <c r="B44" s="6" t="s">
        <v>58</v>
      </c>
      <c r="C44" s="6" t="s">
        <v>47</v>
      </c>
      <c r="D44" s="6" t="s">
        <v>14</v>
      </c>
      <c r="E44" s="8">
        <v>16480</v>
      </c>
      <c r="F44" s="8">
        <v>12707</v>
      </c>
      <c r="G44" s="8">
        <v>12569</v>
      </c>
      <c r="H44" s="8">
        <v>138</v>
      </c>
      <c r="I44" s="8">
        <v>0</v>
      </c>
      <c r="J44" s="8">
        <v>0</v>
      </c>
      <c r="K44" s="8">
        <v>189</v>
      </c>
      <c r="L44" s="8">
        <v>0</v>
      </c>
      <c r="M44" s="8">
        <v>0</v>
      </c>
    </row>
    <row r="45" spans="1:13" ht="15" customHeight="1" x14ac:dyDescent="0.2">
      <c r="A45" s="6" t="str">
        <f>"221313"</f>
        <v>221313</v>
      </c>
      <c r="B45" s="6" t="s">
        <v>59</v>
      </c>
      <c r="C45" s="6" t="s">
        <v>47</v>
      </c>
      <c r="D45" s="6" t="s">
        <v>14</v>
      </c>
      <c r="E45" s="8">
        <v>11904</v>
      </c>
      <c r="F45" s="8">
        <v>9152</v>
      </c>
      <c r="G45" s="8">
        <v>9049</v>
      </c>
      <c r="H45" s="8">
        <v>103</v>
      </c>
      <c r="I45" s="8">
        <v>0</v>
      </c>
      <c r="J45" s="8">
        <v>0</v>
      </c>
      <c r="K45" s="8">
        <v>32</v>
      </c>
      <c r="L45" s="8">
        <v>0</v>
      </c>
      <c r="M45" s="8">
        <v>0</v>
      </c>
    </row>
    <row r="46" spans="1:13" ht="15" customHeight="1" x14ac:dyDescent="0.2">
      <c r="A46" s="5" t="s">
        <v>60</v>
      </c>
      <c r="B46" s="5"/>
      <c r="C46" s="5"/>
      <c r="D46" s="5"/>
      <c r="E46" s="7">
        <v>103177</v>
      </c>
      <c r="F46" s="7">
        <v>83327</v>
      </c>
      <c r="G46" s="7">
        <v>82347</v>
      </c>
      <c r="H46" s="7">
        <v>980</v>
      </c>
      <c r="I46" s="7">
        <v>3</v>
      </c>
      <c r="J46" s="7">
        <v>0</v>
      </c>
      <c r="K46" s="7">
        <v>546</v>
      </c>
      <c r="L46" s="7">
        <v>0</v>
      </c>
      <c r="M46" s="7">
        <v>0</v>
      </c>
    </row>
    <row r="47" spans="1:13" ht="15" customHeight="1" x14ac:dyDescent="0.2">
      <c r="A47" s="6" t="str">
        <f>"221401"</f>
        <v>221401</v>
      </c>
      <c r="B47" s="6" t="s">
        <v>61</v>
      </c>
      <c r="C47" s="6" t="s">
        <v>62</v>
      </c>
      <c r="D47" s="6" t="s">
        <v>14</v>
      </c>
      <c r="E47" s="8">
        <v>50358</v>
      </c>
      <c r="F47" s="8">
        <v>41615</v>
      </c>
      <c r="G47" s="8">
        <v>41138</v>
      </c>
      <c r="H47" s="8">
        <v>477</v>
      </c>
      <c r="I47" s="8">
        <v>2</v>
      </c>
      <c r="J47" s="8">
        <v>0</v>
      </c>
      <c r="K47" s="8">
        <v>109</v>
      </c>
      <c r="L47" s="8">
        <v>0</v>
      </c>
      <c r="M47" s="8">
        <v>0</v>
      </c>
    </row>
    <row r="48" spans="1:13" ht="15" customHeight="1" x14ac:dyDescent="0.2">
      <c r="A48" s="6" t="str">
        <f>"221402"</f>
        <v>221402</v>
      </c>
      <c r="B48" s="6" t="s">
        <v>63</v>
      </c>
      <c r="C48" s="6" t="s">
        <v>62</v>
      </c>
      <c r="D48" s="6" t="s">
        <v>14</v>
      </c>
      <c r="E48" s="8">
        <v>13775</v>
      </c>
      <c r="F48" s="8">
        <v>11176</v>
      </c>
      <c r="G48" s="8">
        <v>11095</v>
      </c>
      <c r="H48" s="8">
        <v>81</v>
      </c>
      <c r="I48" s="8">
        <v>0</v>
      </c>
      <c r="J48" s="8">
        <v>0</v>
      </c>
      <c r="K48" s="8">
        <v>98</v>
      </c>
      <c r="L48" s="8">
        <v>0</v>
      </c>
      <c r="M48" s="8">
        <v>0</v>
      </c>
    </row>
    <row r="49" spans="1:13" ht="15" customHeight="1" x14ac:dyDescent="0.2">
      <c r="A49" s="6" t="str">
        <f>"221403"</f>
        <v>221403</v>
      </c>
      <c r="B49" s="6" t="s">
        <v>64</v>
      </c>
      <c r="C49" s="6" t="s">
        <v>62</v>
      </c>
      <c r="D49" s="6" t="s">
        <v>14</v>
      </c>
      <c r="E49" s="8">
        <v>3304</v>
      </c>
      <c r="F49" s="8">
        <v>2634</v>
      </c>
      <c r="G49" s="8">
        <v>2613</v>
      </c>
      <c r="H49" s="8">
        <v>21</v>
      </c>
      <c r="I49" s="8">
        <v>0</v>
      </c>
      <c r="J49" s="8">
        <v>0</v>
      </c>
      <c r="K49" s="8">
        <v>8</v>
      </c>
      <c r="L49" s="8">
        <v>0</v>
      </c>
      <c r="M49" s="8">
        <v>0</v>
      </c>
    </row>
    <row r="50" spans="1:13" ht="15" customHeight="1" x14ac:dyDescent="0.2">
      <c r="A50" s="6" t="str">
        <f>"221404"</f>
        <v>221404</v>
      </c>
      <c r="B50" s="6" t="s">
        <v>65</v>
      </c>
      <c r="C50" s="6" t="s">
        <v>62</v>
      </c>
      <c r="D50" s="6" t="s">
        <v>14</v>
      </c>
      <c r="E50" s="8">
        <v>14690</v>
      </c>
      <c r="F50" s="8">
        <v>11721</v>
      </c>
      <c r="G50" s="8">
        <v>11547</v>
      </c>
      <c r="H50" s="8">
        <v>174</v>
      </c>
      <c r="I50" s="8">
        <v>0</v>
      </c>
      <c r="J50" s="8">
        <v>0</v>
      </c>
      <c r="K50" s="8">
        <v>190</v>
      </c>
      <c r="L50" s="8">
        <v>0</v>
      </c>
      <c r="M50" s="8">
        <v>0</v>
      </c>
    </row>
    <row r="51" spans="1:13" ht="15" customHeight="1" x14ac:dyDescent="0.2">
      <c r="A51" s="6" t="str">
        <f>"221405"</f>
        <v>221405</v>
      </c>
      <c r="B51" s="6" t="s">
        <v>66</v>
      </c>
      <c r="C51" s="6" t="s">
        <v>62</v>
      </c>
      <c r="D51" s="6" t="s">
        <v>14</v>
      </c>
      <c r="E51" s="8">
        <v>5319</v>
      </c>
      <c r="F51" s="8">
        <v>4203</v>
      </c>
      <c r="G51" s="8">
        <v>4179</v>
      </c>
      <c r="H51" s="8">
        <v>24</v>
      </c>
      <c r="I51" s="8">
        <v>0</v>
      </c>
      <c r="J51" s="8">
        <v>0</v>
      </c>
      <c r="K51" s="8">
        <v>15</v>
      </c>
      <c r="L51" s="8">
        <v>0</v>
      </c>
      <c r="M51" s="8">
        <v>0</v>
      </c>
    </row>
    <row r="52" spans="1:13" ht="15" customHeight="1" x14ac:dyDescent="0.2">
      <c r="A52" s="6" t="str">
        <f>"221406"</f>
        <v>221406</v>
      </c>
      <c r="B52" s="6" t="s">
        <v>67</v>
      </c>
      <c r="C52" s="6" t="s">
        <v>62</v>
      </c>
      <c r="D52" s="6" t="s">
        <v>14</v>
      </c>
      <c r="E52" s="8">
        <v>15731</v>
      </c>
      <c r="F52" s="8">
        <v>11978</v>
      </c>
      <c r="G52" s="8">
        <v>11775</v>
      </c>
      <c r="H52" s="8">
        <v>203</v>
      </c>
      <c r="I52" s="8">
        <v>1</v>
      </c>
      <c r="J52" s="8">
        <v>0</v>
      </c>
      <c r="K52" s="8">
        <v>126</v>
      </c>
      <c r="L52" s="8">
        <v>0</v>
      </c>
      <c r="M52" s="8">
        <v>0</v>
      </c>
    </row>
    <row r="53" spans="1:13" ht="15" customHeight="1" x14ac:dyDescent="0.2">
      <c r="A53" s="5" t="s">
        <v>68</v>
      </c>
      <c r="B53" s="5"/>
      <c r="C53" s="5"/>
      <c r="D53" s="5"/>
      <c r="E53" s="7">
        <v>36622</v>
      </c>
      <c r="F53" s="7">
        <v>29967</v>
      </c>
      <c r="G53" s="7">
        <v>29708</v>
      </c>
      <c r="H53" s="7">
        <v>259</v>
      </c>
      <c r="I53" s="7">
        <v>2</v>
      </c>
      <c r="J53" s="7">
        <v>0</v>
      </c>
      <c r="K53" s="7">
        <v>108</v>
      </c>
      <c r="L53" s="7">
        <v>0</v>
      </c>
      <c r="M53" s="7">
        <v>0</v>
      </c>
    </row>
    <row r="54" spans="1:13" ht="15" customHeight="1" x14ac:dyDescent="0.2">
      <c r="A54" s="6" t="str">
        <f>"221601"</f>
        <v>221601</v>
      </c>
      <c r="B54" s="6" t="s">
        <v>69</v>
      </c>
      <c r="C54" s="6" t="s">
        <v>70</v>
      </c>
      <c r="D54" s="6" t="s">
        <v>14</v>
      </c>
      <c r="E54" s="8">
        <v>8217</v>
      </c>
      <c r="F54" s="8">
        <v>6754</v>
      </c>
      <c r="G54" s="8">
        <v>6717</v>
      </c>
      <c r="H54" s="8">
        <v>37</v>
      </c>
      <c r="I54" s="8">
        <v>0</v>
      </c>
      <c r="J54" s="8">
        <v>0</v>
      </c>
      <c r="K54" s="8">
        <v>21</v>
      </c>
      <c r="L54" s="8">
        <v>0</v>
      </c>
      <c r="M54" s="8">
        <v>0</v>
      </c>
    </row>
    <row r="55" spans="1:13" ht="15" customHeight="1" x14ac:dyDescent="0.2">
      <c r="A55" s="6" t="str">
        <f>"221602"</f>
        <v>221602</v>
      </c>
      <c r="B55" s="6" t="s">
        <v>71</v>
      </c>
      <c r="C55" s="6" t="s">
        <v>70</v>
      </c>
      <c r="D55" s="6" t="s">
        <v>14</v>
      </c>
      <c r="E55" s="8">
        <v>3252</v>
      </c>
      <c r="F55" s="8">
        <v>2604</v>
      </c>
      <c r="G55" s="8">
        <v>2554</v>
      </c>
      <c r="H55" s="8">
        <v>50</v>
      </c>
      <c r="I55" s="8">
        <v>1</v>
      </c>
      <c r="J55" s="8">
        <v>0</v>
      </c>
      <c r="K55" s="8">
        <v>7</v>
      </c>
      <c r="L55" s="8">
        <v>0</v>
      </c>
      <c r="M55" s="8">
        <v>0</v>
      </c>
    </row>
    <row r="56" spans="1:13" ht="15" customHeight="1" x14ac:dyDescent="0.2">
      <c r="A56" s="6" t="str">
        <f>"221603"</f>
        <v>221603</v>
      </c>
      <c r="B56" s="6" t="s">
        <v>72</v>
      </c>
      <c r="C56" s="6" t="s">
        <v>70</v>
      </c>
      <c r="D56" s="6" t="s">
        <v>14</v>
      </c>
      <c r="E56" s="8">
        <v>3569</v>
      </c>
      <c r="F56" s="8">
        <v>2925</v>
      </c>
      <c r="G56" s="8">
        <v>2890</v>
      </c>
      <c r="H56" s="8">
        <v>35</v>
      </c>
      <c r="I56" s="8">
        <v>0</v>
      </c>
      <c r="J56" s="8">
        <v>0</v>
      </c>
      <c r="K56" s="8">
        <v>12</v>
      </c>
      <c r="L56" s="8">
        <v>0</v>
      </c>
      <c r="M56" s="8">
        <v>0</v>
      </c>
    </row>
    <row r="57" spans="1:13" ht="15" customHeight="1" x14ac:dyDescent="0.2">
      <c r="A57" s="6" t="str">
        <f>"221604"</f>
        <v>221604</v>
      </c>
      <c r="B57" s="6" t="s">
        <v>73</v>
      </c>
      <c r="C57" s="6" t="s">
        <v>70</v>
      </c>
      <c r="D57" s="6" t="s">
        <v>14</v>
      </c>
      <c r="E57" s="8">
        <v>5661</v>
      </c>
      <c r="F57" s="8">
        <v>4527</v>
      </c>
      <c r="G57" s="8">
        <v>4506</v>
      </c>
      <c r="H57" s="8">
        <v>21</v>
      </c>
      <c r="I57" s="8">
        <v>0</v>
      </c>
      <c r="J57" s="8">
        <v>0</v>
      </c>
      <c r="K57" s="8">
        <v>13</v>
      </c>
      <c r="L57" s="8">
        <v>0</v>
      </c>
      <c r="M57" s="8">
        <v>0</v>
      </c>
    </row>
    <row r="58" spans="1:13" ht="15" customHeight="1" x14ac:dyDescent="0.2">
      <c r="A58" s="6" t="str">
        <f>"221605"</f>
        <v>221605</v>
      </c>
      <c r="B58" s="6" t="s">
        <v>74</v>
      </c>
      <c r="C58" s="6" t="s">
        <v>70</v>
      </c>
      <c r="D58" s="6" t="s">
        <v>14</v>
      </c>
      <c r="E58" s="8">
        <v>15923</v>
      </c>
      <c r="F58" s="8">
        <v>13157</v>
      </c>
      <c r="G58" s="8">
        <v>13041</v>
      </c>
      <c r="H58" s="8">
        <v>116</v>
      </c>
      <c r="I58" s="8">
        <v>1</v>
      </c>
      <c r="J58" s="8">
        <v>0</v>
      </c>
      <c r="K58" s="8">
        <v>55</v>
      </c>
      <c r="L58" s="8">
        <v>0</v>
      </c>
      <c r="M58" s="8">
        <v>0</v>
      </c>
    </row>
    <row r="59" spans="1:13" ht="15" customHeight="1" x14ac:dyDescent="0.2">
      <c r="A59" s="5" t="s">
        <v>75</v>
      </c>
      <c r="B59" s="5"/>
      <c r="C59" s="5"/>
      <c r="D59" s="5"/>
      <c r="E59" s="7"/>
      <c r="F59" s="7"/>
      <c r="G59" s="7"/>
      <c r="H59" s="7"/>
      <c r="I59" s="7"/>
      <c r="J59" s="7"/>
      <c r="K59" s="7"/>
      <c r="L59" s="7"/>
      <c r="M59" s="7"/>
    </row>
    <row r="60" spans="1:13" ht="15" customHeight="1" x14ac:dyDescent="0.2">
      <c r="A60" s="6" t="str">
        <f>"226101"</f>
        <v>226101</v>
      </c>
      <c r="B60" s="6" t="s">
        <v>76</v>
      </c>
      <c r="C60" s="6" t="s">
        <v>14</v>
      </c>
      <c r="D60" s="6" t="s">
        <v>14</v>
      </c>
      <c r="E60" s="8">
        <v>414578</v>
      </c>
      <c r="F60" s="8">
        <v>341188</v>
      </c>
      <c r="G60" s="8">
        <v>333844</v>
      </c>
      <c r="H60" s="8">
        <v>7344</v>
      </c>
      <c r="I60" s="8">
        <v>93</v>
      </c>
      <c r="J60" s="8">
        <v>2</v>
      </c>
      <c r="K60" s="8">
        <v>1082</v>
      </c>
      <c r="L60" s="8">
        <v>0</v>
      </c>
      <c r="M60" s="8">
        <v>0</v>
      </c>
    </row>
    <row r="61" spans="1:13" ht="15" customHeight="1" x14ac:dyDescent="0.2">
      <c r="A61" s="5" t="s">
        <v>75</v>
      </c>
      <c r="B61" s="5"/>
      <c r="C61" s="5"/>
      <c r="D61" s="5"/>
      <c r="E61" s="7"/>
      <c r="F61" s="7"/>
      <c r="G61" s="7"/>
      <c r="H61" s="7"/>
      <c r="I61" s="7"/>
      <c r="J61" s="7"/>
      <c r="K61" s="7"/>
      <c r="L61" s="7"/>
      <c r="M61" s="7"/>
    </row>
    <row r="62" spans="1:13" ht="15" customHeight="1" x14ac:dyDescent="0.2">
      <c r="A62" s="6" t="str">
        <f>"226401"</f>
        <v>226401</v>
      </c>
      <c r="B62" s="6" t="s">
        <v>77</v>
      </c>
      <c r="C62" s="6" t="s">
        <v>78</v>
      </c>
      <c r="D62" s="6" t="s">
        <v>14</v>
      </c>
      <c r="E62" s="8">
        <v>29035</v>
      </c>
      <c r="F62" s="8">
        <v>24942</v>
      </c>
      <c r="G62" s="8">
        <v>24189</v>
      </c>
      <c r="H62" s="8">
        <v>753</v>
      </c>
      <c r="I62" s="8">
        <v>21</v>
      </c>
      <c r="J62" s="8">
        <v>2</v>
      </c>
      <c r="K62" s="8">
        <v>70</v>
      </c>
      <c r="L62" s="8">
        <v>0</v>
      </c>
      <c r="M62" s="8">
        <v>0</v>
      </c>
    </row>
    <row r="63" spans="1:13" ht="15" customHeight="1" x14ac:dyDescent="0.2">
      <c r="A63" s="5" t="s">
        <v>79</v>
      </c>
      <c r="B63" s="5"/>
      <c r="C63" s="5"/>
      <c r="D63" s="5"/>
      <c r="E63" s="7">
        <v>986064</v>
      </c>
      <c r="F63" s="7">
        <v>801159</v>
      </c>
      <c r="G63" s="7">
        <v>786722</v>
      </c>
      <c r="H63" s="7">
        <v>14437</v>
      </c>
      <c r="I63" s="7">
        <v>139</v>
      </c>
      <c r="J63" s="7">
        <v>4</v>
      </c>
      <c r="K63" s="7">
        <v>3108</v>
      </c>
      <c r="L63" s="7">
        <v>0</v>
      </c>
      <c r="M63" s="7">
        <v>0</v>
      </c>
    </row>
  </sheetData>
  <mergeCells count="1">
    <mergeCell ref="A1:M1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rejestr_wyborcow_2026_kw_2_2026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Styś</dc:creator>
  <cp:lastModifiedBy>Monika Styś</cp:lastModifiedBy>
  <cp:lastPrinted>2026-07-07T08:04:07Z</cp:lastPrinted>
  <dcterms:created xsi:type="dcterms:W3CDTF">2026-07-07T07:31:11Z</dcterms:created>
  <dcterms:modified xsi:type="dcterms:W3CDTF">2026-07-07T08:18:35Z</dcterms:modified>
</cp:coreProperties>
</file>